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dakofodk.sharepoint.com/sites/Dokumenter/Danske Sortejere/Licensordning/Licensordningen 2025_26/Vintersæd/"/>
    </mc:Choice>
  </mc:AlternateContent>
  <xr:revisionPtr revIDLastSave="1968" documentId="8_{471143EF-7C4F-45DD-A459-82A9762BBB60}" xr6:coauthVersionLast="47" xr6:coauthVersionMax="47" xr10:uidLastSave="{21465CE5-147A-4565-80A6-7C25F01B3A23}"/>
  <bookViews>
    <workbookView xWindow="-120" yWindow="-120" windowWidth="29040" windowHeight="15720" firstSheet="1" activeTab="10" xr2:uid="{DB40E192-7F4A-46D5-AEBF-B06EED3DE43E}"/>
  </bookViews>
  <sheets>
    <sheet name="Revisorerklæring" sheetId="1" r:id="rId1"/>
    <sheet name="Vinterhvede" sheetId="2" r:id="rId2"/>
    <sheet name="Vinterbyg" sheetId="4" r:id="rId3"/>
    <sheet name="Rug" sheetId="5" r:id="rId4"/>
    <sheet name="Triticale" sheetId="6" r:id="rId5"/>
    <sheet name="Vinterært" sheetId="7" r:id="rId6"/>
    <sheet name="Vinterspelthvede" sheetId="8" r:id="rId7"/>
    <sheet name="Vinterhavre" sheetId="9" r:id="rId8"/>
    <sheet name="Vinterraps" sheetId="10" r:id="rId9"/>
    <sheet name="Sortsblandinger" sheetId="11" r:id="rId10"/>
    <sheet name="Forædler" sheetId="3" r:id="rId11"/>
  </sheets>
  <externalReferences>
    <externalReference r:id="rId1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5" i="1"/>
  <c r="G14" i="1"/>
  <c r="D14" i="1"/>
  <c r="B107" i="11"/>
  <c r="G20" i="7"/>
  <c r="G19" i="7"/>
  <c r="G29" i="5"/>
  <c r="G28" i="5"/>
  <c r="G41" i="4"/>
  <c r="G40" i="4"/>
  <c r="G39" i="4"/>
  <c r="G11" i="4"/>
  <c r="G60" i="2"/>
  <c r="F59" i="2"/>
  <c r="G59" i="2"/>
  <c r="G50" i="2"/>
  <c r="G46" i="2"/>
  <c r="G48" i="2"/>
  <c r="G47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61" i="2" l="1"/>
  <c r="D11" i="11"/>
  <c r="G11" i="11" s="1"/>
  <c r="F152" i="11" l="1"/>
  <c r="G22" i="10"/>
  <c r="G21" i="10"/>
  <c r="G20" i="10"/>
  <c r="F20" i="10"/>
  <c r="G21" i="7"/>
  <c r="F19" i="7"/>
  <c r="G22" i="8"/>
  <c r="G21" i="8"/>
  <c r="F20" i="8"/>
  <c r="G20" i="8"/>
  <c r="G19" i="6"/>
  <c r="G18" i="6"/>
  <c r="G17" i="6"/>
  <c r="G11" i="6"/>
  <c r="F27" i="5"/>
  <c r="F39" i="4"/>
  <c r="G126" i="11" l="1"/>
  <c r="D22" i="1"/>
  <c r="G21" i="9"/>
  <c r="G20" i="9"/>
  <c r="G19" i="9"/>
  <c r="F19" i="9"/>
  <c r="F17" i="6"/>
  <c r="G150" i="11"/>
  <c r="G147" i="11"/>
  <c r="G144" i="11"/>
  <c r="G141" i="11"/>
  <c r="G138" i="11"/>
  <c r="G135" i="11"/>
  <c r="G131" i="11"/>
  <c r="G129" i="11"/>
  <c r="G123" i="11"/>
  <c r="G120" i="11"/>
  <c r="G117" i="11"/>
  <c r="G113" i="11"/>
  <c r="G111" i="11"/>
  <c r="G108" i="11"/>
  <c r="G19" i="10"/>
  <c r="G18" i="10"/>
  <c r="G17" i="10"/>
  <c r="G16" i="10"/>
  <c r="G15" i="10"/>
  <c r="G14" i="10"/>
  <c r="G13" i="10"/>
  <c r="G12" i="10"/>
  <c r="G11" i="10"/>
  <c r="G19" i="8"/>
  <c r="G18" i="8"/>
  <c r="G17" i="8"/>
  <c r="G16" i="8"/>
  <c r="G15" i="8"/>
  <c r="G14" i="8"/>
  <c r="G13" i="8"/>
  <c r="G12" i="8"/>
  <c r="G11" i="8"/>
  <c r="G18" i="7"/>
  <c r="G17" i="7"/>
  <c r="G16" i="7"/>
  <c r="G15" i="7"/>
  <c r="G14" i="7"/>
  <c r="G13" i="7"/>
  <c r="G12" i="7"/>
  <c r="G11" i="7"/>
  <c r="G16" i="6"/>
  <c r="G15" i="6"/>
  <c r="G14" i="6"/>
  <c r="G13" i="6"/>
  <c r="G12" i="6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27" i="5" s="1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58" i="2"/>
  <c r="G56" i="2"/>
  <c r="G55" i="2"/>
  <c r="G54" i="2"/>
  <c r="G53" i="2"/>
  <c r="G52" i="2"/>
  <c r="G51" i="2"/>
  <c r="G49" i="2"/>
  <c r="E146" i="11"/>
  <c r="D149" i="11" l="1"/>
  <c r="G149" i="11" s="1"/>
  <c r="E149" i="11"/>
  <c r="B149" i="11"/>
  <c r="B150" i="11"/>
  <c r="B111" i="11"/>
  <c r="B108" i="11"/>
  <c r="D114" i="11"/>
  <c r="G114" i="11" s="1"/>
  <c r="E114" i="11"/>
  <c r="D116" i="11"/>
  <c r="G116" i="11" s="1"/>
  <c r="E116" i="11"/>
  <c r="D119" i="11"/>
  <c r="G119" i="11" s="1"/>
  <c r="E119" i="11"/>
  <c r="D122" i="11"/>
  <c r="G122" i="11" s="1"/>
  <c r="E122" i="11"/>
  <c r="D125" i="11"/>
  <c r="G125" i="11" s="1"/>
  <c r="E125" i="11"/>
  <c r="D128" i="11"/>
  <c r="G128" i="11" s="1"/>
  <c r="E128" i="11"/>
  <c r="D132" i="11"/>
  <c r="G132" i="11" s="1"/>
  <c r="E132" i="11"/>
  <c r="D134" i="11"/>
  <c r="G134" i="11" s="1"/>
  <c r="E134" i="11"/>
  <c r="D137" i="11"/>
  <c r="G137" i="11" s="1"/>
  <c r="E137" i="11"/>
  <c r="D140" i="11"/>
  <c r="G140" i="11" s="1"/>
  <c r="E140" i="11"/>
  <c r="D143" i="11"/>
  <c r="G143" i="11" s="1"/>
  <c r="E143" i="11"/>
  <c r="D146" i="11"/>
  <c r="G146" i="11" s="1"/>
  <c r="B114" i="11"/>
  <c r="B116" i="11"/>
  <c r="B117" i="11"/>
  <c r="B119" i="11"/>
  <c r="B120" i="11"/>
  <c r="B122" i="11"/>
  <c r="B123" i="11"/>
  <c r="B125" i="11"/>
  <c r="B126" i="11"/>
  <c r="B128" i="11"/>
  <c r="B129" i="11"/>
  <c r="B131" i="11"/>
  <c r="B132" i="11"/>
  <c r="B134" i="11"/>
  <c r="B135" i="11"/>
  <c r="B137" i="11"/>
  <c r="B138" i="11"/>
  <c r="B140" i="11"/>
  <c r="B141" i="11"/>
  <c r="B143" i="11"/>
  <c r="B144" i="11"/>
  <c r="B146" i="11"/>
  <c r="B147" i="11"/>
  <c r="D89" i="11"/>
  <c r="G89" i="11" s="1"/>
  <c r="E89" i="11"/>
  <c r="D90" i="11"/>
  <c r="G90" i="11" s="1"/>
  <c r="E90" i="11"/>
  <c r="D91" i="11"/>
  <c r="G91" i="11" s="1"/>
  <c r="E91" i="11"/>
  <c r="D93" i="11"/>
  <c r="G93" i="11" s="1"/>
  <c r="E93" i="11"/>
  <c r="D94" i="11"/>
  <c r="G94" i="11" s="1"/>
  <c r="E94" i="11"/>
  <c r="D95" i="11"/>
  <c r="G95" i="11" s="1"/>
  <c r="E95" i="11"/>
  <c r="D97" i="11"/>
  <c r="G97" i="11" s="1"/>
  <c r="E97" i="11"/>
  <c r="D98" i="11"/>
  <c r="G98" i="11" s="1"/>
  <c r="E98" i="11"/>
  <c r="D99" i="11"/>
  <c r="G99" i="11" s="1"/>
  <c r="E99" i="11"/>
  <c r="B89" i="11"/>
  <c r="B90" i="11"/>
  <c r="B91" i="11"/>
  <c r="B93" i="11"/>
  <c r="B94" i="11"/>
  <c r="B95" i="11"/>
  <c r="B97" i="11"/>
  <c r="B98" i="11"/>
  <c r="B99" i="11"/>
  <c r="E11" i="11" l="1"/>
  <c r="D12" i="11"/>
  <c r="G12" i="11" s="1"/>
  <c r="E12" i="11"/>
  <c r="D13" i="11"/>
  <c r="G13" i="11" s="1"/>
  <c r="E13" i="11"/>
  <c r="D15" i="11"/>
  <c r="G15" i="11" s="1"/>
  <c r="E15" i="11"/>
  <c r="D16" i="11"/>
  <c r="G16" i="11" s="1"/>
  <c r="E16" i="11"/>
  <c r="D17" i="11"/>
  <c r="G17" i="11" s="1"/>
  <c r="E17" i="11"/>
  <c r="D19" i="11"/>
  <c r="G19" i="11" s="1"/>
  <c r="E19" i="11"/>
  <c r="D20" i="11"/>
  <c r="G20" i="11" s="1"/>
  <c r="E20" i="11"/>
  <c r="D21" i="11"/>
  <c r="G21" i="11" s="1"/>
  <c r="E21" i="11"/>
  <c r="D23" i="11"/>
  <c r="G23" i="11" s="1"/>
  <c r="B21" i="11"/>
  <c r="B13" i="11"/>
  <c r="B11" i="11"/>
  <c r="B12" i="11"/>
  <c r="B15" i="11"/>
  <c r="B16" i="11"/>
  <c r="B17" i="11"/>
  <c r="B19" i="11"/>
  <c r="B20" i="11"/>
  <c r="B23" i="11"/>
  <c r="E24" i="11"/>
  <c r="D24" i="11"/>
  <c r="G24" i="11" s="1"/>
  <c r="G18" i="9" l="1"/>
  <c r="G17" i="9"/>
  <c r="G16" i="9"/>
  <c r="G15" i="9"/>
  <c r="G14" i="9"/>
  <c r="G13" i="9"/>
  <c r="G12" i="9"/>
  <c r="G11" i="9"/>
  <c r="B6" i="11"/>
  <c r="B8" i="10"/>
  <c r="B8" i="9"/>
  <c r="B8" i="8"/>
  <c r="B8" i="7"/>
  <c r="B8" i="6"/>
  <c r="B8" i="5"/>
  <c r="B8" i="4"/>
  <c r="B8" i="2"/>
  <c r="D58" i="11" l="1"/>
  <c r="G58" i="11" s="1"/>
  <c r="E23" i="11" l="1"/>
  <c r="F14" i="1" l="1"/>
  <c r="E110" i="11"/>
  <c r="E107" i="11"/>
  <c r="D107" i="11"/>
  <c r="G107" i="11" s="1"/>
  <c r="D110" i="11"/>
  <c r="G110" i="11" s="1"/>
  <c r="E30" i="11"/>
  <c r="E31" i="11"/>
  <c r="E33" i="11"/>
  <c r="E34" i="11"/>
  <c r="E35" i="11"/>
  <c r="E37" i="11"/>
  <c r="E38" i="11"/>
  <c r="E39" i="11"/>
  <c r="E41" i="11"/>
  <c r="E42" i="11"/>
  <c r="E43" i="11"/>
  <c r="E45" i="11"/>
  <c r="E46" i="11"/>
  <c r="E47" i="11"/>
  <c r="E49" i="11"/>
  <c r="E50" i="11"/>
  <c r="E51" i="11"/>
  <c r="E53" i="11"/>
  <c r="E54" i="11"/>
  <c r="E55" i="11"/>
  <c r="E57" i="11"/>
  <c r="E58" i="11"/>
  <c r="E59" i="11"/>
  <c r="E61" i="11"/>
  <c r="E62" i="11"/>
  <c r="E63" i="11"/>
  <c r="E65" i="11"/>
  <c r="E66" i="11"/>
  <c r="E67" i="11"/>
  <c r="E69" i="11"/>
  <c r="E70" i="11"/>
  <c r="E71" i="11"/>
  <c r="E73" i="11"/>
  <c r="E74" i="11"/>
  <c r="E75" i="11"/>
  <c r="E77" i="11"/>
  <c r="E78" i="11"/>
  <c r="E79" i="11"/>
  <c r="E81" i="11"/>
  <c r="E82" i="11"/>
  <c r="E83" i="11"/>
  <c r="E85" i="11"/>
  <c r="E86" i="11"/>
  <c r="E87" i="11"/>
  <c r="E101" i="11"/>
  <c r="E102" i="11"/>
  <c r="E103" i="11"/>
  <c r="E29" i="11"/>
  <c r="D29" i="11"/>
  <c r="G29" i="11" s="1"/>
  <c r="E25" i="11"/>
  <c r="D30" i="11"/>
  <c r="G30" i="11" s="1"/>
  <c r="D31" i="11"/>
  <c r="G31" i="11" s="1"/>
  <c r="D33" i="11"/>
  <c r="G33" i="11" s="1"/>
  <c r="D34" i="11"/>
  <c r="G34" i="11" s="1"/>
  <c r="D35" i="11"/>
  <c r="G35" i="11" s="1"/>
  <c r="D37" i="11"/>
  <c r="G37" i="11" s="1"/>
  <c r="D38" i="11"/>
  <c r="G38" i="11" s="1"/>
  <c r="D39" i="11"/>
  <c r="G39" i="11" s="1"/>
  <c r="D41" i="11"/>
  <c r="G41" i="11" s="1"/>
  <c r="D42" i="11"/>
  <c r="G42" i="11" s="1"/>
  <c r="D43" i="11"/>
  <c r="G43" i="11" s="1"/>
  <c r="D45" i="11"/>
  <c r="G45" i="11" s="1"/>
  <c r="D46" i="11"/>
  <c r="G46" i="11" s="1"/>
  <c r="D47" i="11"/>
  <c r="G47" i="11" s="1"/>
  <c r="D49" i="11"/>
  <c r="G49" i="11" s="1"/>
  <c r="D50" i="11"/>
  <c r="G50" i="11" s="1"/>
  <c r="D51" i="11"/>
  <c r="G51" i="11" s="1"/>
  <c r="D53" i="11"/>
  <c r="G53" i="11" s="1"/>
  <c r="D54" i="11"/>
  <c r="G54" i="11" s="1"/>
  <c r="D55" i="11"/>
  <c r="G55" i="11" s="1"/>
  <c r="D57" i="11"/>
  <c r="G57" i="11" s="1"/>
  <c r="D59" i="11"/>
  <c r="G59" i="11" s="1"/>
  <c r="D61" i="11"/>
  <c r="G61" i="11" s="1"/>
  <c r="D62" i="11"/>
  <c r="G62" i="11" s="1"/>
  <c r="D63" i="11"/>
  <c r="G63" i="11" s="1"/>
  <c r="D65" i="11"/>
  <c r="G65" i="11" s="1"/>
  <c r="D66" i="11"/>
  <c r="G66" i="11" s="1"/>
  <c r="D67" i="11"/>
  <c r="G67" i="11" s="1"/>
  <c r="D69" i="11"/>
  <c r="G69" i="11" s="1"/>
  <c r="D70" i="11"/>
  <c r="G70" i="11" s="1"/>
  <c r="D71" i="11"/>
  <c r="G71" i="11" s="1"/>
  <c r="D73" i="11"/>
  <c r="G73" i="11" s="1"/>
  <c r="D74" i="11"/>
  <c r="G74" i="11" s="1"/>
  <c r="D75" i="11"/>
  <c r="G75" i="11" s="1"/>
  <c r="D77" i="11"/>
  <c r="G77" i="11" s="1"/>
  <c r="D78" i="11"/>
  <c r="G78" i="11" s="1"/>
  <c r="D79" i="11"/>
  <c r="G79" i="11" s="1"/>
  <c r="D81" i="11"/>
  <c r="G81" i="11" s="1"/>
  <c r="D82" i="11"/>
  <c r="G82" i="11" s="1"/>
  <c r="D83" i="11"/>
  <c r="G83" i="11" s="1"/>
  <c r="D85" i="11"/>
  <c r="G85" i="11" s="1"/>
  <c r="D86" i="11"/>
  <c r="G86" i="11" s="1"/>
  <c r="D87" i="11"/>
  <c r="G87" i="11" s="1"/>
  <c r="D101" i="11"/>
  <c r="G101" i="11" s="1"/>
  <c r="D102" i="11"/>
  <c r="G102" i="11" s="1"/>
  <c r="D103" i="11"/>
  <c r="G103" i="11" s="1"/>
  <c r="D25" i="11"/>
  <c r="G25" i="11" s="1"/>
  <c r="B110" i="11"/>
  <c r="B113" i="11"/>
  <c r="B24" i="11"/>
  <c r="B25" i="11"/>
  <c r="B29" i="11"/>
  <c r="B30" i="11"/>
  <c r="B31" i="11"/>
  <c r="B33" i="11"/>
  <c r="B34" i="11"/>
  <c r="B35" i="11"/>
  <c r="B37" i="11"/>
  <c r="B38" i="11"/>
  <c r="B39" i="11"/>
  <c r="B41" i="11"/>
  <c r="B42" i="11"/>
  <c r="B43" i="11"/>
  <c r="B45" i="11"/>
  <c r="B46" i="11"/>
  <c r="B47" i="11"/>
  <c r="B49" i="11"/>
  <c r="B50" i="11"/>
  <c r="B51" i="11"/>
  <c r="B53" i="11"/>
  <c r="B54" i="11"/>
  <c r="B55" i="11"/>
  <c r="B57" i="11"/>
  <c r="B58" i="11"/>
  <c r="B59" i="11"/>
  <c r="B61" i="11"/>
  <c r="B62" i="11"/>
  <c r="B63" i="11"/>
  <c r="B65" i="11"/>
  <c r="B66" i="11"/>
  <c r="B67" i="11"/>
  <c r="B69" i="11"/>
  <c r="B70" i="11"/>
  <c r="B71" i="11"/>
  <c r="B73" i="11"/>
  <c r="B74" i="11"/>
  <c r="B75" i="11"/>
  <c r="B77" i="11"/>
  <c r="B78" i="11"/>
  <c r="B79" i="11"/>
  <c r="B81" i="11"/>
  <c r="B82" i="11"/>
  <c r="B83" i="11"/>
  <c r="B85" i="11"/>
  <c r="B86" i="11"/>
  <c r="B87" i="11"/>
  <c r="B101" i="11"/>
  <c r="B102" i="11"/>
  <c r="B103" i="11"/>
  <c r="G152" i="11" l="1"/>
  <c r="G153" i="11" s="1"/>
  <c r="G154" i="11" s="1"/>
  <c r="F4" i="2"/>
  <c r="E22" i="1" l="1"/>
  <c r="B5" i="1"/>
  <c r="A59" i="11" a="1"/>
  <c r="A59" i="11" s="1"/>
  <c r="A65" i="11" a="1"/>
  <c r="A65" i="11" s="1"/>
  <c r="A64" i="11" a="1"/>
  <c r="A64" i="11" s="1"/>
  <c r="A63" i="11" a="1"/>
  <c r="A63" i="11" s="1"/>
  <c r="A61" i="11" a="1"/>
  <c r="A61" i="11" s="1"/>
  <c r="A60" i="11" a="1"/>
  <c r="A60" i="11" s="1"/>
  <c r="A57" i="11" a="1"/>
  <c r="A57" i="11" s="1"/>
  <c r="A56" i="11" a="1"/>
  <c r="A56" i="11" s="1"/>
  <c r="A55" i="11" a="1"/>
  <c r="A55" i="11" s="1"/>
  <c r="A51" i="11" a="1"/>
  <c r="A51" i="11" s="1"/>
  <c r="A49" i="11" a="1"/>
  <c r="A49" i="11" s="1"/>
  <c r="A35" i="11" a="1"/>
  <c r="A35" i="11" s="1"/>
  <c r="A34" i="11" a="1"/>
  <c r="A34" i="11" s="1"/>
  <c r="A33" i="11" a="1"/>
  <c r="A33" i="11" s="1"/>
  <c r="A31" i="11" a="1"/>
  <c r="A31" i="11" s="1"/>
  <c r="F22" i="1" l="1"/>
  <c r="F23" i="1" s="1"/>
  <c r="A47" i="11" a="1"/>
  <c r="A47" i="11" s="1"/>
  <c r="A43" i="11" a="1"/>
  <c r="A43" i="11" s="1"/>
  <c r="A39" i="11" a="1"/>
  <c r="A39" i="11" s="1"/>
  <c r="A25" i="11" a="1"/>
  <c r="A25" i="11" s="1"/>
  <c r="A46" i="11" a="1"/>
  <c r="A46" i="11" s="1"/>
  <c r="A23" i="11" a="1"/>
  <c r="A23" i="11" s="1"/>
  <c r="A42" i="11" a="1"/>
  <c r="A42" i="11" s="1"/>
  <c r="A37" i="11" a="1"/>
  <c r="A37" i="11" s="1"/>
  <c r="A50" i="11" a="1"/>
  <c r="A50" i="11" s="1"/>
  <c r="A24" i="11" a="1"/>
  <c r="A24" i="11" s="1"/>
  <c r="F4" i="11"/>
  <c r="F4" i="10"/>
  <c r="F4" i="9"/>
  <c r="F4" i="8"/>
  <c r="F4" i="7"/>
  <c r="F4" i="6"/>
  <c r="F4" i="5"/>
  <c r="F4" i="4"/>
  <c r="B4" i="11"/>
  <c r="B3" i="11"/>
  <c r="A15" i="10" a="1"/>
  <c r="A15" i="10" s="1"/>
  <c r="A12" i="10" a="1"/>
  <c r="A12" i="10" s="1"/>
  <c r="A13" i="10" a="1"/>
  <c r="A13" i="10" s="1"/>
  <c r="A14" i="10" a="1"/>
  <c r="A14" i="10" s="1"/>
  <c r="A11" i="10" a="1"/>
  <c r="A11" i="10" s="1"/>
  <c r="D21" i="1"/>
  <c r="B4" i="10"/>
  <c r="B3" i="10"/>
  <c r="D20" i="1"/>
  <c r="B4" i="9"/>
  <c r="B3" i="9"/>
  <c r="A12" i="8" a="1"/>
  <c r="A12" i="8" s="1"/>
  <c r="A11" i="8" a="1"/>
  <c r="A11" i="8" s="1"/>
  <c r="D19" i="1"/>
  <c r="B4" i="8"/>
  <c r="B3" i="8"/>
  <c r="D18" i="1"/>
  <c r="B4" i="7"/>
  <c r="B3" i="7"/>
  <c r="A13" i="5" a="1"/>
  <c r="A13" i="5" s="1"/>
  <c r="A14" i="5" a="1"/>
  <c r="A14" i="5" s="1"/>
  <c r="A12" i="5" a="1"/>
  <c r="A12" i="5" s="1"/>
  <c r="A12" i="6" a="1"/>
  <c r="A12" i="6" s="1"/>
  <c r="A13" i="6" a="1"/>
  <c r="A13" i="6" s="1"/>
  <c r="A15" i="6" a="1"/>
  <c r="A15" i="6" s="1"/>
  <c r="A16" i="6" a="1"/>
  <c r="A16" i="6" s="1"/>
  <c r="A17" i="6" a="1"/>
  <c r="A17" i="6" s="1"/>
  <c r="A11" i="6" a="1"/>
  <c r="A11" i="6" s="1"/>
  <c r="D17" i="1"/>
  <c r="B4" i="6"/>
  <c r="B3" i="6"/>
  <c r="D16" i="1"/>
  <c r="B4" i="5"/>
  <c r="B3" i="5"/>
  <c r="A44" i="4" a="1"/>
  <c r="A44" i="4" s="1"/>
  <c r="A12" i="4" a="1"/>
  <c r="A12" i="4" s="1"/>
  <c r="A41" i="4" a="1"/>
  <c r="A41" i="4" s="1"/>
  <c r="A26" i="4" a="1"/>
  <c r="A26" i="4" s="1"/>
  <c r="A27" i="4" a="1"/>
  <c r="A27" i="4" s="1"/>
  <c r="A38" i="4" a="1"/>
  <c r="A38" i="4" s="1"/>
  <c r="A39" i="4" a="1"/>
  <c r="A39" i="4" s="1"/>
  <c r="A40" i="4" a="1"/>
  <c r="A40" i="4" s="1"/>
  <c r="A42" i="4" a="1"/>
  <c r="A42" i="4" s="1"/>
  <c r="A43" i="4" a="1"/>
  <c r="A43" i="4" s="1"/>
  <c r="A45" i="4" a="1"/>
  <c r="A45" i="4" s="1"/>
  <c r="A46" i="4" a="1"/>
  <c r="A46" i="4" s="1"/>
  <c r="A14" i="4" a="1"/>
  <c r="A14" i="4" s="1"/>
  <c r="A15" i="4" a="1"/>
  <c r="A15" i="4" s="1"/>
  <c r="A16" i="4" a="1"/>
  <c r="A16" i="4" s="1"/>
  <c r="A17" i="4" a="1"/>
  <c r="A17" i="4" s="1"/>
  <c r="A18" i="4" a="1"/>
  <c r="A18" i="4" s="1"/>
  <c r="A19" i="4" a="1"/>
  <c r="A19" i="4" s="1"/>
  <c r="A20" i="4" a="1"/>
  <c r="A20" i="4" s="1"/>
  <c r="A21" i="4" a="1"/>
  <c r="A21" i="4" s="1"/>
  <c r="A22" i="4" a="1"/>
  <c r="A22" i="4" s="1"/>
  <c r="A23" i="4" a="1"/>
  <c r="A23" i="4" s="1"/>
  <c r="A24" i="4" a="1"/>
  <c r="A24" i="4" s="1"/>
  <c r="A25" i="4" a="1"/>
  <c r="A25" i="4" s="1"/>
  <c r="A13" i="4" a="1"/>
  <c r="A13" i="4" s="1"/>
  <c r="D15" i="1"/>
  <c r="B4" i="4"/>
  <c r="B3" i="4"/>
  <c r="A18" i="2" a="1"/>
  <c r="A18" i="2" s="1"/>
  <c r="A19" i="2" a="1"/>
  <c r="A19" i="2" s="1"/>
  <c r="A20" i="2" a="1"/>
  <c r="A20" i="2" s="1"/>
  <c r="A21" i="2" a="1"/>
  <c r="A21" i="2" s="1"/>
  <c r="A22" i="2" a="1"/>
  <c r="A22" i="2" s="1"/>
  <c r="A23" i="2" a="1"/>
  <c r="A23" i="2" s="1"/>
  <c r="A24" i="2" a="1"/>
  <c r="A24" i="2" s="1"/>
  <c r="A25" i="2" a="1"/>
  <c r="A25" i="2" s="1"/>
  <c r="A26" i="2" a="1"/>
  <c r="A26" i="2" s="1"/>
  <c r="A27" i="2" a="1"/>
  <c r="A27" i="2" s="1"/>
  <c r="A28" i="2" a="1"/>
  <c r="A28" i="2" s="1"/>
  <c r="A29" i="2" a="1"/>
  <c r="A29" i="2" s="1"/>
  <c r="A30" i="2" a="1"/>
  <c r="A30" i="2" s="1"/>
  <c r="A31" i="2" a="1"/>
  <c r="A31" i="2" s="1"/>
  <c r="A32" i="2" a="1"/>
  <c r="A32" i="2" s="1"/>
  <c r="A33" i="2" a="1"/>
  <c r="A33" i="2" s="1"/>
  <c r="A34" i="2" a="1"/>
  <c r="A34" i="2" s="1"/>
  <c r="A35" i="2" a="1"/>
  <c r="A35" i="2" s="1"/>
  <c r="A36" i="2" a="1"/>
  <c r="A36" i="2" s="1"/>
  <c r="A37" i="2" a="1"/>
  <c r="A37" i="2" s="1"/>
  <c r="A38" i="2" a="1"/>
  <c r="A38" i="2" s="1"/>
  <c r="A39" i="2" a="1"/>
  <c r="A39" i="2" s="1"/>
  <c r="A41" i="2" a="1"/>
  <c r="A41" i="2" s="1"/>
  <c r="A42" i="2" a="1"/>
  <c r="A42" i="2" s="1"/>
  <c r="A43" i="2" a="1"/>
  <c r="A43" i="2" s="1"/>
  <c r="A44" i="2" a="1"/>
  <c r="A44" i="2" s="1"/>
  <c r="A45" i="2" a="1"/>
  <c r="A45" i="2" s="1"/>
  <c r="A47" i="2" a="1"/>
  <c r="A47" i="2" s="1"/>
  <c r="A48" i="2" a="1"/>
  <c r="A48" i="2" s="1"/>
  <c r="A49" i="2" a="1"/>
  <c r="A49" i="2" s="1"/>
  <c r="A50" i="2" a="1"/>
  <c r="A50" i="2" s="1"/>
  <c r="A51" i="2" a="1"/>
  <c r="A51" i="2" s="1"/>
  <c r="A52" i="2" a="1"/>
  <c r="A52" i="2" s="1"/>
  <c r="A53" i="2" a="1"/>
  <c r="A53" i="2" s="1"/>
  <c r="A54" i="2" a="1"/>
  <c r="A54" i="2" s="1"/>
  <c r="A56" i="2" a="1"/>
  <c r="A56" i="2" s="1"/>
  <c r="A58" i="2" a="1"/>
  <c r="A58" i="2" s="1"/>
  <c r="A59" i="2" a="1"/>
  <c r="A59" i="2" s="1"/>
  <c r="A60" i="2" a="1"/>
  <c r="A60" i="2" s="1"/>
  <c r="A61" i="2" a="1"/>
  <c r="A61" i="2" s="1"/>
  <c r="A62" i="2" a="1"/>
  <c r="A62" i="2" s="1"/>
  <c r="A63" i="2" a="1"/>
  <c r="A63" i="2" s="1"/>
  <c r="A64" i="2" a="1"/>
  <c r="A64" i="2" s="1"/>
  <c r="A65" i="2" a="1"/>
  <c r="A65" i="2" s="1"/>
  <c r="A66" i="2" a="1"/>
  <c r="A66" i="2" s="1"/>
  <c r="A67" i="2" a="1"/>
  <c r="A67" i="2" s="1"/>
  <c r="A11" i="2" a="1"/>
  <c r="A11" i="2" s="1"/>
  <c r="A12" i="2" a="1"/>
  <c r="A12" i="2" s="1"/>
  <c r="A13" i="2" a="1"/>
  <c r="A13" i="2" s="1"/>
  <c r="A14" i="2" a="1"/>
  <c r="A14" i="2" s="1"/>
  <c r="A15" i="2" a="1"/>
  <c r="A15" i="2" s="1"/>
  <c r="A16" i="2" a="1"/>
  <c r="A16" i="2" s="1"/>
  <c r="A17" i="2" a="1"/>
  <c r="A17" i="2" s="1"/>
  <c r="G22" i="1" l="1"/>
  <c r="G23" i="1" s="1"/>
  <c r="D23" i="1"/>
  <c r="E21" i="1"/>
  <c r="E19" i="1"/>
  <c r="A30" i="11" a="1"/>
  <c r="A30" i="11" s="1"/>
  <c r="A41" i="11" a="1"/>
  <c r="A41" i="11" s="1"/>
  <c r="A38" i="11" a="1"/>
  <c r="A38" i="11" s="1"/>
  <c r="E18" i="1"/>
  <c r="A45" i="11" a="1"/>
  <c r="A45" i="11" s="1"/>
  <c r="A29" i="11" a="1"/>
  <c r="A29" i="11" s="1"/>
  <c r="D65" i="1"/>
  <c r="B62" i="1"/>
  <c r="B10" i="1"/>
  <c r="E20" i="1" l="1"/>
  <c r="F20" i="1"/>
  <c r="F16" i="1"/>
  <c r="F21" i="1"/>
  <c r="E15" i="1"/>
  <c r="E14" i="1"/>
  <c r="E17" i="1"/>
  <c r="E16" i="1"/>
  <c r="F19" i="1"/>
  <c r="E23" i="1" l="1"/>
  <c r="F18" i="1"/>
  <c r="F17" i="1"/>
  <c r="F1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<sst xmlns="http://schemas.openxmlformats.org/spreadsheetml/2006/main" count="553" uniqueCount="272">
  <si>
    <t>Revisorerklæring</t>
  </si>
  <si>
    <t/>
  </si>
  <si>
    <t>ERKLÆRING OM OPGØRELSE AF AFGIFTSPLIGTIG VINTERSÆD - ISAE 3000</t>
  </si>
  <si>
    <t>FIRMA _____________________________________________</t>
  </si>
  <si>
    <t>Til Danske Sortsejere</t>
  </si>
  <si>
    <t>til vedlagte skemaer og Danske Sortsejeres retningslinjer.</t>
  </si>
  <si>
    <t>Sorter</t>
  </si>
  <si>
    <t>Kg</t>
  </si>
  <si>
    <t xml:space="preserve">Kr. </t>
  </si>
  <si>
    <t>Moms, 25 %</t>
  </si>
  <si>
    <t>Total inkl. Moms</t>
  </si>
  <si>
    <t>Vinterhvede</t>
  </si>
  <si>
    <t>Vinterbyg</t>
  </si>
  <si>
    <t>Vinterrug</t>
  </si>
  <si>
    <t>Vintertricale</t>
  </si>
  <si>
    <t>Vinterært</t>
  </si>
  <si>
    <t>Vinterspelthvede</t>
  </si>
  <si>
    <t>Vinterhavre</t>
  </si>
  <si>
    <t>Vinterraps</t>
  </si>
  <si>
    <t>Sortsblandinger</t>
  </si>
  <si>
    <t>Samlet licensafgift inklusiv moms</t>
  </si>
  <si>
    <t>Opgørelsen i skemaet udviser en samlet licensafgift på _____________________ kr. incl. moms for</t>
  </si>
  <si>
    <t>beskyttede sorter vedrørende de i den forløbne sæson i virksomheden producerede og udleverede kvanta</t>
  </si>
  <si>
    <t>for egen regning og ________________ kg. vedrørende de af virksomheden producerede og udleverede</t>
  </si>
  <si>
    <t>kvanta for fremmed regning og/eller lønforarbejdet, for hvilke der ikke er afregnet licensafgift i henhold til</t>
  </si>
  <si>
    <t>særskilt opgørelse, hvoraf fremgår hvem arbejdet er udført for.</t>
  </si>
  <si>
    <t>Vores konklusion i erklæringen udtrykkes med høj grad af sikkerhed.</t>
  </si>
  <si>
    <t>Vores erklæring er udelukkende udarbejdet til brug for firma __________________________________ og</t>
  </si>
  <si>
    <t>Danske Sortsejere og kan ikke anvendes til andet formål.</t>
  </si>
  <si>
    <t>Ledelsens ansvar</t>
  </si>
  <si>
    <t>Ledelsen har ansvaret for udarbejdelsen af opgørelsen i overensstemmelse med Danske</t>
  </si>
  <si>
    <t>Sortsejeres retningslinjer.</t>
  </si>
  <si>
    <t>Revisors ansvar</t>
  </si>
  <si>
    <t>Vores ansvar er på grundlag af vores undersøgelser at udtrykke en konklusion om opgørelsen af</t>
  </si>
  <si>
    <t>licensafgiften.</t>
  </si>
  <si>
    <t>Vi har udført vores undersøgelser i overensstemmelse med ISAE 3000, Andre erklæringer med sikkerhed end</t>
  </si>
  <si>
    <t>revision eller review af historiske finansielle oplysninger og yderligere krav ifølge dansk revisorlovgivning med</t>
  </si>
  <si>
    <t>henblik på at opnå høj grad af sikkerhed for vores konklusion.</t>
  </si>
  <si>
    <t>Revisionsfirmaet _____________________________________ er underlagt international standard om</t>
  </si>
  <si>
    <t>kvalitetsstyring, ISQC 1, og anvender således et omfattende kvalitetsstyringssystem, herunder</t>
  </si>
  <si>
    <t>dokumenterede politikker og procedurer vedrørende overholdelse af etiske krav, faglige standarder og</t>
  </si>
  <si>
    <t>gældende krav i lov og øvrig regulering.</t>
  </si>
  <si>
    <t> </t>
  </si>
  <si>
    <t>Vi har overholdt kravene til uafhængighed og andre etiske krav i FSR – danske revisorers retningslinjer for</t>
  </si>
  <si>
    <t>revisors etiske adfærd (Etiske regler for revisorer), der bygger på de grundlæggende principper om integritet</t>
  </si>
  <si>
    <t>objektivitet, faglig kompetence og fornøden omhu, fortrolighed og professionel adfærd.</t>
  </si>
  <si>
    <t>Som led i vores undersøgelse af opgørelsen har vi kontrolleret, at</t>
  </si>
  <si>
    <t>·      Kvanta for beskyttede sorter er i overensstemmelse med de i den forløbne sæson i virksomheden</t>
  </si>
  <si>
    <t xml:space="preserve">         producerede og udleverede kvanta for egen regning.</t>
  </si>
  <si>
    <t>·     De af virksomheden producerede og udleverede kvanta for fremmed regning og/eller lønforarbejdet,</t>
  </si>
  <si>
    <t xml:space="preserve">        for hvilke der ikke er afregnet licensafgift udgør _________________ kg. i henhold til særskilt</t>
  </si>
  <si>
    <t xml:space="preserve">          specificeret opgørelse, hvoraf fremgår hvem arbejdet er udført for.</t>
  </si>
  <si>
    <t>Konklusion</t>
  </si>
  <si>
    <t>væsentlige henseender er opgjort i overensstemmelse med vilkårene for benyttelse af beskyttede sorter.</t>
  </si>
  <si>
    <t>_______________________, den                        2018</t>
  </si>
  <si>
    <t>Revisionsfirma:</t>
  </si>
  <si>
    <t>___________________________________________________</t>
  </si>
  <si>
    <t>Statsautoriseret/registreret revisors navn og underskrift</t>
  </si>
  <si>
    <t>Danske Sortsejere</t>
  </si>
  <si>
    <t>Danneskiold-Samsøes Allé 9</t>
  </si>
  <si>
    <t>Opgørelsen skal være Danske Sortsejere</t>
  </si>
  <si>
    <t>1434 København K</t>
  </si>
  <si>
    <t>CVR.NR</t>
  </si>
  <si>
    <t>Sort</t>
  </si>
  <si>
    <t>pris</t>
  </si>
  <si>
    <t>kontonr.</t>
  </si>
  <si>
    <t xml:space="preserve">              kg</t>
  </si>
  <si>
    <t xml:space="preserve">      kroner</t>
  </si>
  <si>
    <t xml:space="preserve">                        Hvede                      pr. 100 kg.</t>
  </si>
  <si>
    <t>2722 9379</t>
  </si>
  <si>
    <t xml:space="preserve">Allison </t>
  </si>
  <si>
    <t>Asgard</t>
  </si>
  <si>
    <t>Asory</t>
  </si>
  <si>
    <t>1479 7246</t>
  </si>
  <si>
    <t>Bright</t>
  </si>
  <si>
    <t>3541 1399</t>
  </si>
  <si>
    <t>Champion</t>
  </si>
  <si>
    <t>3544 0488</t>
  </si>
  <si>
    <t>Debian</t>
  </si>
  <si>
    <t>Effendi</t>
  </si>
  <si>
    <t>Festival</t>
  </si>
  <si>
    <t>Fritop</t>
  </si>
  <si>
    <t>2057 5778</t>
  </si>
  <si>
    <t>Graham</t>
  </si>
  <si>
    <t>Guinness</t>
  </si>
  <si>
    <t>Heerup</t>
  </si>
  <si>
    <t>2963 5196</t>
  </si>
  <si>
    <t>Heroldo</t>
  </si>
  <si>
    <t>Informer</t>
  </si>
  <si>
    <t>JB Asano</t>
  </si>
  <si>
    <t>3071 0495</t>
  </si>
  <si>
    <t>Julius</t>
  </si>
  <si>
    <t>Kask</t>
  </si>
  <si>
    <t>Kubik</t>
  </si>
  <si>
    <t>Kvium</t>
  </si>
  <si>
    <t>KWS Danicum</t>
  </si>
  <si>
    <t>KWS Dawsum</t>
  </si>
  <si>
    <t>KWS Emerick</t>
  </si>
  <si>
    <t>KWS Extase</t>
  </si>
  <si>
    <t>KWS Lili</t>
  </si>
  <si>
    <t>KWS Montana</t>
  </si>
  <si>
    <t>KWS Scope</t>
  </si>
  <si>
    <t>LG Initial</t>
  </si>
  <si>
    <t>3964 0228</t>
  </si>
  <si>
    <t>Pacman</t>
  </si>
  <si>
    <t>Pondus</t>
  </si>
  <si>
    <t>RGT Bairstow</t>
  </si>
  <si>
    <t>RGT Hexton</t>
  </si>
  <si>
    <t>RGT Stokes</t>
  </si>
  <si>
    <t>Skagen</t>
  </si>
  <si>
    <t>SY Insitor</t>
  </si>
  <si>
    <t>SY Revolution</t>
  </si>
  <si>
    <t>Torp</t>
  </si>
  <si>
    <t>WPB Ennis</t>
  </si>
  <si>
    <t>I alt side 2 og 3</t>
  </si>
  <si>
    <t>moms af licensafgifter</t>
  </si>
  <si>
    <t>I alt side 2 og 3 incl. moms</t>
  </si>
  <si>
    <t>Beløbet er overført til reg. nr. 3001 konto nr. 0012176910</t>
  </si>
  <si>
    <t>Dato:</t>
  </si>
  <si>
    <t>Firma:</t>
  </si>
  <si>
    <t>Stempel og forpligtende underskrift</t>
  </si>
  <si>
    <t xml:space="preserve"> kontonr.</t>
  </si>
  <si>
    <t xml:space="preserve">   kg</t>
  </si>
  <si>
    <t xml:space="preserve">           kroner</t>
  </si>
  <si>
    <t xml:space="preserve">                        Byg                           pr. 100 kg.</t>
  </si>
  <si>
    <t>Bordeaux</t>
  </si>
  <si>
    <t>Cleopatra</t>
  </si>
  <si>
    <t>Comeback</t>
  </si>
  <si>
    <t>Dexter</t>
  </si>
  <si>
    <t>Julia</t>
  </si>
  <si>
    <t>KWS Agilis</t>
  </si>
  <si>
    <t>KWS Kosmos</t>
  </si>
  <si>
    <t>KWS Luddis</t>
  </si>
  <si>
    <t>KWS Meridian</t>
  </si>
  <si>
    <t>KWS Tardis</t>
  </si>
  <si>
    <t>KWS Wallace</t>
  </si>
  <si>
    <t>LG Capitol</t>
  </si>
  <si>
    <t>LG Globetrotter</t>
  </si>
  <si>
    <t>Molly</t>
  </si>
  <si>
    <t>NOS Contador</t>
  </si>
  <si>
    <t>Orcade</t>
  </si>
  <si>
    <t>Randi</t>
  </si>
  <si>
    <t>Sensation</t>
  </si>
  <si>
    <t>SU Midnight</t>
  </si>
  <si>
    <t>Valerie</t>
  </si>
  <si>
    <t>I alt side 4</t>
  </si>
  <si>
    <t>I alt side 4 incl. moms</t>
  </si>
  <si>
    <t>CVR. NR.</t>
  </si>
  <si>
    <t xml:space="preserve"> kg</t>
  </si>
  <si>
    <t>Rug                     pr. 100 kg.</t>
  </si>
  <si>
    <t>Dukato</t>
  </si>
  <si>
    <t>Inspector</t>
  </si>
  <si>
    <t>I alt side 5</t>
  </si>
  <si>
    <t>I alt side 5 incl. moms</t>
  </si>
  <si>
    <t xml:space="preserve">                        Triticale                pr. 100 kg. </t>
  </si>
  <si>
    <t>Brehat</t>
  </si>
  <si>
    <t>Cappricia</t>
  </si>
  <si>
    <t>Lumaco</t>
  </si>
  <si>
    <t>Trias</t>
  </si>
  <si>
    <t>I alt side 6</t>
  </si>
  <si>
    <t>I alt side 6 incl. moms</t>
  </si>
  <si>
    <t>Beløbet er overført til reg.nr. 3001 konto nr. 0012176910</t>
  </si>
  <si>
    <t xml:space="preserve">                        Vinterært                pr. 100 kg. </t>
  </si>
  <si>
    <t xml:space="preserve">Lapony </t>
  </si>
  <si>
    <t>I alt side 7</t>
  </si>
  <si>
    <t>I alt side 7 incl. moms</t>
  </si>
  <si>
    <t xml:space="preserve">                        Vinterspelthvede                pr. 100 kg. </t>
  </si>
  <si>
    <t>Zollernfit</t>
  </si>
  <si>
    <t>I alt side 8</t>
  </si>
  <si>
    <t>I alt side 8 incl. moms</t>
  </si>
  <si>
    <t xml:space="preserve">                        Vinterhavre                pr. 100 kg. </t>
  </si>
  <si>
    <t>I alt side 9</t>
  </si>
  <si>
    <t>I alt side 9 incl. moms</t>
  </si>
  <si>
    <t xml:space="preserve">                        Vinterraps                pr. 100 kg. </t>
  </si>
  <si>
    <t>Anton</t>
  </si>
  <si>
    <t>I alt side 10</t>
  </si>
  <si>
    <t>I alt side 10 incl. moms</t>
  </si>
  <si>
    <t xml:space="preserve">CVR.NR. </t>
  </si>
  <si>
    <t>pris pr.</t>
  </si>
  <si>
    <t>kg</t>
  </si>
  <si>
    <t xml:space="preserve">                  kroner</t>
  </si>
  <si>
    <t>100 kg</t>
  </si>
  <si>
    <t>Sortsblandinger BYG</t>
  </si>
  <si>
    <t>Sortsblandinger HVEDE</t>
  </si>
  <si>
    <t>Sortsblanding nr. 3071</t>
  </si>
  <si>
    <t>Sortsblanding nr. 3082</t>
  </si>
  <si>
    <t>Sortsblanding nr. 3090</t>
  </si>
  <si>
    <t>Sortsblanding nr. 3095</t>
  </si>
  <si>
    <t>Sortsblandinger RUG</t>
  </si>
  <si>
    <t>SU Arvalus</t>
  </si>
  <si>
    <t>Sortsblanding nr. 4027</t>
  </si>
  <si>
    <t>SU Jelling</t>
  </si>
  <si>
    <t>Sortsblanding nr. 4028</t>
  </si>
  <si>
    <t>SU Bebop</t>
  </si>
  <si>
    <t>KWS</t>
  </si>
  <si>
    <t>Limagrain</t>
  </si>
  <si>
    <t>Nordic seed</t>
  </si>
  <si>
    <t>Ragt</t>
  </si>
  <si>
    <t>Saaten Union</t>
  </si>
  <si>
    <t>Sejet</t>
  </si>
  <si>
    <t>Syngenta</t>
  </si>
  <si>
    <t>2513 5490</t>
  </si>
  <si>
    <t>Toft</t>
  </si>
  <si>
    <t>DSV</t>
  </si>
  <si>
    <t>3304 6995</t>
  </si>
  <si>
    <t>Knold og top</t>
  </si>
  <si>
    <t>2025/26</t>
  </si>
  <si>
    <t>18.11.2025</t>
  </si>
  <si>
    <t>Bohr</t>
  </si>
  <si>
    <t>Exsal</t>
  </si>
  <si>
    <t>KWS Brise</t>
  </si>
  <si>
    <t>LG Kermit</t>
  </si>
  <si>
    <t>NOS Bullseye</t>
  </si>
  <si>
    <t>NOS Medley</t>
  </si>
  <si>
    <t>Annemiek</t>
  </si>
  <si>
    <t>KWS Andromedis</t>
  </si>
  <si>
    <t>NOS Valverde</t>
  </si>
  <si>
    <t>Organa</t>
  </si>
  <si>
    <t>Paquita</t>
  </si>
  <si>
    <t>Dankowskie Rubin</t>
  </si>
  <si>
    <t>Bachus</t>
  </si>
  <si>
    <t>Sortsblanding nr. 2041</t>
  </si>
  <si>
    <t>Sortsblanding nr. 2042</t>
  </si>
  <si>
    <t>Sortsblanding nr. 2043</t>
  </si>
  <si>
    <t>Sortsblanding nr. 2044</t>
  </si>
  <si>
    <t>Proctor</t>
  </si>
  <si>
    <t>Sortsblanding nr. 3101</t>
  </si>
  <si>
    <t>Sortsblanding nr. 3102</t>
  </si>
  <si>
    <t>Sortsblanding nr. 3103</t>
  </si>
  <si>
    <t>Sortsblanding nr. 3104</t>
  </si>
  <si>
    <t>Sortsblanding nr. 3105</t>
  </si>
  <si>
    <t>Sortsblanding nr. 3106</t>
  </si>
  <si>
    <t>Sortsblanding nr. 3107</t>
  </si>
  <si>
    <t>Sortsblanding nr. 3108</t>
  </si>
  <si>
    <t>Sortsblanding nr. 3109</t>
  </si>
  <si>
    <t>Sortsblanding nr. 3110</t>
  </si>
  <si>
    <t>Sortsblanding nr. 3111</t>
  </si>
  <si>
    <t>Sortsblanding nr. 3112</t>
  </si>
  <si>
    <t>Sortsblanding nr. 3113</t>
  </si>
  <si>
    <t>Sortsblanding nr. 3114</t>
  </si>
  <si>
    <t>Sortsblanding nr. 3115</t>
  </si>
  <si>
    <t>SU Arvid</t>
  </si>
  <si>
    <t>SU Karlsson</t>
  </si>
  <si>
    <t>SU Glacia</t>
  </si>
  <si>
    <t>SU Perspectiv</t>
  </si>
  <si>
    <t>SU Fenn</t>
  </si>
  <si>
    <t>SU Hemming</t>
  </si>
  <si>
    <t>Sortsblanding nr. 4022</t>
  </si>
  <si>
    <t>Sortsblanding nr. 4029</t>
  </si>
  <si>
    <t>Sortsblanding nr. 4030</t>
  </si>
  <si>
    <t>Sortsblanding nr. 4031</t>
  </si>
  <si>
    <t>Sortsblanding nr. 4032</t>
  </si>
  <si>
    <t>Sortsblanding nr. 4033</t>
  </si>
  <si>
    <t>Sortsblanding nr. 4034</t>
  </si>
  <si>
    <t>Sortsblanding nr. 4035</t>
  </si>
  <si>
    <t>Sortsblanding nr. 4036</t>
  </si>
  <si>
    <t>Sortsblanding nr. 4037</t>
  </si>
  <si>
    <t>Sortsblanding nr. 4038</t>
  </si>
  <si>
    <t>Sortsblanding nr. 4039</t>
  </si>
  <si>
    <t>Sortsblanding nr. 4040</t>
  </si>
  <si>
    <t>I alt side 11, 12, 13 og 14</t>
  </si>
  <si>
    <t>I alt side 11, 12, 13 og 14 incl. Moms</t>
  </si>
  <si>
    <t>Dankowskie Kanter</t>
  </si>
  <si>
    <t>Travoris</t>
  </si>
  <si>
    <t>NOS Woddy</t>
  </si>
  <si>
    <t>Alaska</t>
  </si>
  <si>
    <t>Lehmann</t>
  </si>
  <si>
    <t>Oppenheimer</t>
  </si>
  <si>
    <t>Zollernspelz</t>
  </si>
  <si>
    <t>Senest opdateret den 02-10-2025</t>
  </si>
  <si>
    <t>4552 0811</t>
  </si>
  <si>
    <t>Hornsyld Købmandsgaard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</si>
</sst>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36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1"/>
        <bgColor theme="4" tint="0.79998168889431442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theme="4" tint="0.39997558519241921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quotePrefix="1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1" applyNumberFormat="1" applyFont="1"/>
    <xf numFmtId="0" fontId="3" fillId="0" borderId="1" xfId="0" applyFont="1" applyBorder="1"/>
    <xf numFmtId="164" fontId="3" fillId="0" borderId="1" xfId="1" applyNumberFormat="1" applyFont="1" applyBorder="1"/>
    <xf numFmtId="0" fontId="3" fillId="0" borderId="2" xfId="0" applyFont="1" applyBorder="1"/>
    <xf numFmtId="0" fontId="2" fillId="0" borderId="2" xfId="0" applyFont="1" applyBorder="1"/>
    <xf numFmtId="164" fontId="3" fillId="0" borderId="2" xfId="1" applyNumberFormat="1" applyFont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horizontal="justify" vertical="center"/>
    </xf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/>
    <xf numFmtId="43" fontId="4" fillId="0" borderId="0" xfId="1" applyFont="1"/>
    <xf numFmtId="0" fontId="4" fillId="0" borderId="0" xfId="0" applyFont="1"/>
    <xf numFmtId="0" fontId="6" fillId="0" borderId="0" xfId="0" applyFont="1"/>
    <xf numFmtId="0" fontId="4" fillId="0" borderId="3" xfId="0" applyFont="1" applyBorder="1"/>
    <xf numFmtId="0" fontId="4" fillId="0" borderId="4" xfId="0" applyFont="1" applyBorder="1"/>
    <xf numFmtId="43" fontId="4" fillId="0" borderId="4" xfId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/>
    <xf numFmtId="0" fontId="4" fillId="0" borderId="1" xfId="0" applyFont="1" applyBorder="1"/>
    <xf numFmtId="0" fontId="4" fillId="0" borderId="5" xfId="0" applyFont="1" applyBorder="1"/>
    <xf numFmtId="43" fontId="4" fillId="0" borderId="1" xfId="1" applyFont="1" applyBorder="1"/>
    <xf numFmtId="0" fontId="4" fillId="0" borderId="6" xfId="0" applyFont="1" applyBorder="1"/>
    <xf numFmtId="0" fontId="4" fillId="0" borderId="7" xfId="0" applyFont="1" applyBorder="1" applyAlignment="1">
      <alignment horizontal="left"/>
    </xf>
    <xf numFmtId="43" fontId="4" fillId="0" borderId="7" xfId="1" applyFont="1" applyFill="1" applyBorder="1"/>
    <xf numFmtId="0" fontId="4" fillId="0" borderId="7" xfId="0" applyFont="1" applyBorder="1" applyAlignment="1">
      <alignment horizontal="right"/>
    </xf>
    <xf numFmtId="0" fontId="4" fillId="0" borderId="7" xfId="0" applyFont="1" applyBorder="1"/>
    <xf numFmtId="43" fontId="4" fillId="0" borderId="8" xfId="1" applyFont="1" applyBorder="1"/>
    <xf numFmtId="0" fontId="4" fillId="0" borderId="6" xfId="0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43" fontId="7" fillId="0" borderId="7" xfId="1" applyFont="1" applyFill="1" applyBorder="1"/>
    <xf numFmtId="166" fontId="4" fillId="0" borderId="7" xfId="1" applyNumberFormat="1" applyFont="1" applyBorder="1"/>
    <xf numFmtId="166" fontId="4" fillId="0" borderId="5" xfId="1" applyNumberFormat="1" applyFont="1" applyBorder="1"/>
    <xf numFmtId="164" fontId="4" fillId="0" borderId="5" xfId="0" applyNumberFormat="1" applyFont="1" applyBorder="1"/>
    <xf numFmtId="9" fontId="4" fillId="0" borderId="5" xfId="0" applyNumberFormat="1" applyFont="1" applyBorder="1"/>
    <xf numFmtId="43" fontId="4" fillId="0" borderId="5" xfId="1" applyFont="1" applyBorder="1"/>
    <xf numFmtId="43" fontId="4" fillId="0" borderId="0" xfId="1" applyFont="1" applyBorder="1"/>
    <xf numFmtId="164" fontId="4" fillId="0" borderId="9" xfId="0" applyNumberFormat="1" applyFont="1" applyBorder="1"/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0" fillId="0" borderId="1" xfId="0" applyBorder="1"/>
    <xf numFmtId="43" fontId="4" fillId="0" borderId="7" xfId="1" applyFont="1" applyBorder="1"/>
    <xf numFmtId="0" fontId="0" fillId="0" borderId="11" xfId="0" applyBorder="1"/>
    <xf numFmtId="0" fontId="8" fillId="0" borderId="0" xfId="0" applyFont="1"/>
    <xf numFmtId="0" fontId="7" fillId="0" borderId="0" xfId="0" applyFont="1"/>
    <xf numFmtId="0" fontId="0" fillId="0" borderId="7" xfId="0" applyBorder="1"/>
    <xf numFmtId="9" fontId="4" fillId="0" borderId="7" xfId="0" applyNumberFormat="1" applyFont="1" applyBorder="1"/>
    <xf numFmtId="0" fontId="4" fillId="0" borderId="12" xfId="0" applyFont="1" applyBorder="1"/>
    <xf numFmtId="164" fontId="4" fillId="0" borderId="12" xfId="0" applyNumberFormat="1" applyFont="1" applyBorder="1"/>
    <xf numFmtId="164" fontId="4" fillId="0" borderId="10" xfId="0" applyNumberFormat="1" applyFont="1" applyBorder="1"/>
    <xf numFmtId="0" fontId="10" fillId="0" borderId="0" xfId="0" applyFont="1"/>
    <xf numFmtId="0" fontId="11" fillId="0" borderId="0" xfId="0" applyFont="1"/>
    <xf numFmtId="0" fontId="7" fillId="0" borderId="3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1" fillId="0" borderId="13" xfId="0" applyFont="1" applyBorder="1"/>
    <xf numFmtId="0" fontId="12" fillId="0" borderId="0" xfId="0" applyFont="1"/>
    <xf numFmtId="0" fontId="11" fillId="0" borderId="7" xfId="0" applyFont="1" applyBorder="1"/>
    <xf numFmtId="0" fontId="7" fillId="0" borderId="1" xfId="0" applyFont="1" applyBorder="1"/>
    <xf numFmtId="166" fontId="7" fillId="0" borderId="7" xfId="1" applyNumberFormat="1" applyFont="1" applyBorder="1"/>
    <xf numFmtId="43" fontId="7" fillId="0" borderId="7" xfId="1" applyFont="1" applyBorder="1"/>
    <xf numFmtId="0" fontId="0" fillId="0" borderId="7" xfId="0" quotePrefix="1" applyBorder="1"/>
    <xf numFmtId="0" fontId="7" fillId="0" borderId="6" xfId="0" applyFont="1" applyBorder="1" applyAlignment="1">
      <alignment horizontal="left"/>
    </xf>
    <xf numFmtId="0" fontId="7" fillId="0" borderId="8" xfId="0" applyFont="1" applyBorder="1"/>
    <xf numFmtId="0" fontId="7" fillId="0" borderId="9" xfId="0" applyFont="1" applyBorder="1"/>
    <xf numFmtId="0" fontId="13" fillId="0" borderId="1" xfId="0" applyFont="1" applyBorder="1"/>
    <xf numFmtId="166" fontId="7" fillId="0" borderId="5" xfId="0" applyNumberFormat="1" applyFont="1" applyBorder="1"/>
    <xf numFmtId="164" fontId="7" fillId="0" borderId="5" xfId="0" applyNumberFormat="1" applyFont="1" applyBorder="1"/>
    <xf numFmtId="0" fontId="7" fillId="0" borderId="5" xfId="0" applyFont="1" applyBorder="1"/>
    <xf numFmtId="9" fontId="7" fillId="0" borderId="5" xfId="0" applyNumberFormat="1" applyFont="1" applyBorder="1"/>
    <xf numFmtId="43" fontId="7" fillId="0" borderId="5" xfId="1" applyFont="1" applyBorder="1"/>
    <xf numFmtId="0" fontId="13" fillId="0" borderId="0" xfId="0" applyFont="1"/>
    <xf numFmtId="164" fontId="7" fillId="0" borderId="11" xfId="0" applyNumberFormat="1" applyFont="1" applyBorder="1"/>
    <xf numFmtId="164" fontId="7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4" fillId="0" borderId="0" xfId="0" applyFont="1"/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3" fontId="7" fillId="0" borderId="0" xfId="1" applyFont="1" applyFill="1"/>
    <xf numFmtId="43" fontId="7" fillId="0" borderId="8" xfId="1" applyFont="1" applyBorder="1"/>
    <xf numFmtId="164" fontId="7" fillId="0" borderId="9" xfId="0" applyNumberFormat="1" applyFont="1" applyBorder="1"/>
    <xf numFmtId="43" fontId="4" fillId="0" borderId="1" xfId="1" applyFont="1" applyFill="1" applyBorder="1"/>
    <xf numFmtId="2" fontId="7" fillId="0" borderId="7" xfId="2" applyNumberFormat="1" applyFont="1" applyBorder="1"/>
    <xf numFmtId="0" fontId="15" fillId="0" borderId="0" xfId="0" applyFont="1"/>
    <xf numFmtId="0" fontId="4" fillId="2" borderId="7" xfId="0" applyFont="1" applyFill="1" applyBorder="1"/>
    <xf numFmtId="0" fontId="4" fillId="0" borderId="8" xfId="0" applyFont="1" applyBorder="1" applyAlignment="1">
      <alignment horizontal="left"/>
    </xf>
    <xf numFmtId="0" fontId="5" fillId="0" borderId="7" xfId="0" applyFont="1" applyBorder="1"/>
    <xf numFmtId="0" fontId="4" fillId="2" borderId="7" xfId="0" applyFont="1" applyFill="1" applyBorder="1" applyAlignment="1">
      <alignment horizontal="left"/>
    </xf>
    <xf numFmtId="2" fontId="4" fillId="2" borderId="7" xfId="0" applyNumberFormat="1" applyFont="1" applyFill="1" applyBorder="1" applyAlignment="1">
      <alignment horizontal="left"/>
    </xf>
    <xf numFmtId="2" fontId="4" fillId="2" borderId="7" xfId="0" applyNumberFormat="1" applyFont="1" applyFill="1" applyBorder="1" applyAlignment="1">
      <alignment horizontal="right"/>
    </xf>
    <xf numFmtId="0" fontId="13" fillId="3" borderId="16" xfId="0" applyFont="1" applyFill="1" applyBorder="1"/>
    <xf numFmtId="0" fontId="13" fillId="3" borderId="17" xfId="0" applyFont="1" applyFill="1" applyBorder="1"/>
    <xf numFmtId="0" fontId="13" fillId="3" borderId="17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/>
    </xf>
    <xf numFmtId="0" fontId="13" fillId="2" borderId="20" xfId="0" applyFont="1" applyFill="1" applyBorder="1"/>
    <xf numFmtId="166" fontId="7" fillId="2" borderId="7" xfId="1" applyNumberFormat="1" applyFont="1" applyFill="1" applyBorder="1"/>
    <xf numFmtId="43" fontId="7" fillId="2" borderId="21" xfId="1" applyFont="1" applyFill="1" applyBorder="1"/>
    <xf numFmtId="0" fontId="13" fillId="2" borderId="7" xfId="0" applyFont="1" applyFill="1" applyBorder="1" applyAlignment="1">
      <alignment horizontal="center"/>
    </xf>
    <xf numFmtId="0" fontId="13" fillId="2" borderId="22" xfId="0" applyFont="1" applyFill="1" applyBorder="1"/>
    <xf numFmtId="0" fontId="0" fillId="2" borderId="15" xfId="0" applyFill="1" applyBorder="1"/>
    <xf numFmtId="0" fontId="7" fillId="2" borderId="15" xfId="0" applyFont="1" applyFill="1" applyBorder="1"/>
    <xf numFmtId="166" fontId="7" fillId="2" borderId="14" xfId="0" applyNumberFormat="1" applyFont="1" applyFill="1" applyBorder="1"/>
    <xf numFmtId="164" fontId="7" fillId="2" borderId="23" xfId="0" applyNumberFormat="1" applyFont="1" applyFill="1" applyBorder="1"/>
    <xf numFmtId="0" fontId="7" fillId="0" borderId="22" xfId="0" applyFont="1" applyBorder="1"/>
    <xf numFmtId="0" fontId="7" fillId="0" borderId="15" xfId="0" applyFont="1" applyBorder="1"/>
    <xf numFmtId="0" fontId="7" fillId="0" borderId="14" xfId="0" applyFont="1" applyBorder="1"/>
    <xf numFmtId="9" fontId="7" fillId="0" borderId="14" xfId="0" applyNumberFormat="1" applyFont="1" applyBorder="1"/>
    <xf numFmtId="43" fontId="7" fillId="0" borderId="23" xfId="1" applyFont="1" applyBorder="1"/>
    <xf numFmtId="0" fontId="16" fillId="0" borderId="7" xfId="0" applyFont="1" applyBorder="1"/>
    <xf numFmtId="0" fontId="16" fillId="0" borderId="7" xfId="0" applyFont="1" applyBorder="1" applyAlignment="1">
      <alignment horizontal="left"/>
    </xf>
    <xf numFmtId="0" fontId="13" fillId="2" borderId="24" xfId="0" applyFont="1" applyFill="1" applyBorder="1"/>
    <xf numFmtId="0" fontId="7" fillId="2" borderId="13" xfId="0" applyFont="1" applyFill="1" applyBorder="1"/>
    <xf numFmtId="0" fontId="0" fillId="2" borderId="13" xfId="0" applyFill="1" applyBorder="1"/>
    <xf numFmtId="164" fontId="7" fillId="2" borderId="2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2" fontId="4" fillId="4" borderId="7" xfId="0" applyNumberFormat="1" applyFont="1" applyFill="1" applyBorder="1" applyAlignment="1">
      <alignment horizontal="left"/>
    </xf>
    <xf numFmtId="2" fontId="4" fillId="4" borderId="7" xfId="0" applyNumberFormat="1" applyFont="1" applyFill="1" applyBorder="1" applyAlignment="1">
      <alignment horizontal="right"/>
    </xf>
    <xf numFmtId="166" fontId="7" fillId="0" borderId="7" xfId="1" applyNumberFormat="1" applyFont="1" applyFill="1" applyBorder="1"/>
  </cellXfs>
  <cellStyles count="5">
    <cellStyle name="Komma" xfId="1" builtinId="3"/>
    <cellStyle name="Komma 2" xfId="4" xr:uid="{48A1DB9F-F406-41D8-A8E4-E77BEEFBA49C}"/>
    <cellStyle name="Komma 3" xfId="3" xr:uid="{CFDBCB08-36C8-445C-BC5D-77AB3CC99EA6}"/>
    <cellStyle name="Normal" xfId="0" builtinId="0"/>
    <cellStyle name="Valuta" xfId="2" builtinId="4"/>
  </cellStyles>
  <dxfs count="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border diagonalUp="0" diagonalDown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Dokumenter/Danske%20Sortejere/Licensordning/Licensordningen%202021_22/Vinters&#230;d%202021/udsendte%20skrivelser/Oplysning%20salg%20vinters&#230;d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orerklæring"/>
      <sheetName val="Vinterhvede"/>
      <sheetName val="Vinterbyg"/>
      <sheetName val="Rug"/>
      <sheetName val="Triticale"/>
      <sheetName val="Vinterært"/>
      <sheetName val="Vinterspelthvede"/>
      <sheetName val="Vinterhavre"/>
      <sheetName val="Vinterraps"/>
      <sheetName val="Sortsblanding"/>
    </sheetNames>
    <sheetDataSet>
      <sheetData sheetId="0"/>
      <sheetData sheetId="1">
        <row r="3">
          <cell r="B3" t="str">
            <v>Danneskiold-Samsøes Allé 9</v>
          </cell>
        </row>
        <row r="4">
          <cell r="B4" t="str">
            <v>1434 København K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80A286-0BF1-4915-A0DD-FE9D51B90F2D}" name="Table1" displayName="Table1" ref="B9:G61" totalsRowShown="0" headerRowDxfId="55" headerRowBorderDxfId="54" tableBorderDxfId="53">
  <autoFilter ref="B9:G61" xr:uid="{8E80A286-0BF1-4915-A0DD-FE9D51B90F2D}"/>
  <tableColumns count="6">
    <tableColumn id="1" xr3:uid="{61BC6E7A-EEE5-4A15-A751-20A21D60EEF4}" name="CVR.NR"/>
    <tableColumn id="2" xr3:uid="{1626BBF1-7292-465F-B5D9-1A8959162B42}" name="Sort"/>
    <tableColumn id="3" xr3:uid="{11F0DB31-32F4-49CB-8A3E-633B007F7109}" name="pris" dataDxfId="52"/>
    <tableColumn id="4" xr3:uid="{F9477E54-7A90-4154-A847-31B689B024D0}" name="kontonr."/>
    <tableColumn id="5" xr3:uid="{B61B51D2-2366-4D70-8E84-9BDC400A754F}" name="              kg"/>
    <tableColumn id="6" xr3:uid="{49E2DA45-1866-4375-8F4A-8260882FE388}" name="      krone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FC4EF9-F421-4EF3-B90D-A4DD42BC596E}" name="Table2" displayName="Table2" ref="B9:G41" totalsRowShown="0" headerRowDxfId="51" headerRowBorderDxfId="50" tableBorderDxfId="49">
  <autoFilter ref="B9:G41" xr:uid="{E0FC4EF9-F421-4EF3-B90D-A4DD42BC596E}"/>
  <tableColumns count="6">
    <tableColumn id="1" xr3:uid="{EC36EB77-A77D-4C5C-A6DE-21BA425A3B24}" name="CVR.NR"/>
    <tableColumn id="2" xr3:uid="{717DBFFE-2FDC-4833-8501-6F3F6A7FC790}" name="Sort"/>
    <tableColumn id="3" xr3:uid="{5C8D8A81-147F-4FAC-A79E-60DAE3179029}" name="pris"/>
    <tableColumn id="4" xr3:uid="{65EA7F2A-5FEF-4AE5-A8BD-B5082FBB3CF4}" name=" kontonr."/>
    <tableColumn id="5" xr3:uid="{A7AC714D-C9B7-46E3-986B-23C1118D924D}" name="   kg"/>
    <tableColumn id="6" xr3:uid="{8F213E11-180E-4815-B6BF-54CD180036F0}" name="           krone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58DB9BB-13F3-457A-B5E3-B78ACECDB739}" name="Table3" displayName="Table3" ref="B9:G30" totalsRowShown="0" headerRowDxfId="48" dataDxfId="46" headerRowBorderDxfId="47" tableBorderDxfId="45">
  <autoFilter ref="B9:G30" xr:uid="{158DB9BB-13F3-457A-B5E3-B78ACECDB739}"/>
  <tableColumns count="6">
    <tableColumn id="1" xr3:uid="{4E370EAE-A8DA-4205-B805-3B60F5B69F5A}" name="CVR. NR." dataDxfId="44"/>
    <tableColumn id="2" xr3:uid="{4C5EC97C-DFD9-45AA-A65C-6C475A8EF331}" name="Sort" dataDxfId="43"/>
    <tableColumn id="3" xr3:uid="{38F4ADB9-5808-4F00-A306-676B4B5C7F3A}" name="pris" dataDxfId="42"/>
    <tableColumn id="4" xr3:uid="{602B53B7-C8F5-4658-8C1B-CBAE158A4708}" name="kontonr." dataDxfId="41"/>
    <tableColumn id="5" xr3:uid="{013839E5-85DB-44DA-A00A-8EE3C78EC97C}" name=" kg"/>
    <tableColumn id="6" xr3:uid="{D9F74621-69BB-4C1A-8346-5379E1608EFF}" name="      kroner" dataDxfId="4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697D4A-C970-4E63-8C3C-9F73A11DAD51}" name="Table4" displayName="Table4" ref="B9:G20" totalsRowShown="0" headerRowDxfId="39" dataDxfId="37" headerRowBorderDxfId="38" tableBorderDxfId="36">
  <autoFilter ref="B9:G20" xr:uid="{82697D4A-C970-4E63-8C3C-9F73A11DAD51}"/>
  <tableColumns count="6">
    <tableColumn id="1" xr3:uid="{E2E08914-5BC2-4762-AB7C-34CF825CD329}" name="CVR. NR." dataDxfId="35"/>
    <tableColumn id="2" xr3:uid="{2FA9F232-4406-4006-9FF2-07B607F34DD6}" name="Sort" dataDxfId="34"/>
    <tableColumn id="3" xr3:uid="{54A1D8A7-F9B6-4A10-85D9-8656A0DDFCD7}" name="pris" dataDxfId="33"/>
    <tableColumn id="4" xr3:uid="{918609A2-C2AE-417D-97CE-EAC99D21B57F}" name="kontonr." dataDxfId="32"/>
    <tableColumn id="5" xr3:uid="{86A7ECD0-0664-47F3-9409-A593F4E1A58C}" name=" kg"/>
    <tableColumn id="6" xr3:uid="{C671F504-78DD-4DAC-8C2E-8971FF3DEAA3}" name="      kroner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FA5153B-3CF0-4CEB-8753-EFB121F626BD}" name="Table47" displayName="Table47" ref="B9:G22" totalsRowShown="0" headerRowDxfId="31" dataDxfId="29" headerRowBorderDxfId="30" tableBorderDxfId="28">
  <autoFilter ref="B9:G22" xr:uid="{CFA5153B-3CF0-4CEB-8753-EFB121F626BD}"/>
  <tableColumns count="6">
    <tableColumn id="1" xr3:uid="{FFBAE4C4-45EF-4CB1-8977-B079C4287161}" name="CVR. NR." dataDxfId="27"/>
    <tableColumn id="2" xr3:uid="{0E40F804-2ECD-4E88-9F05-843CAA7A69BE}" name="Sort" dataDxfId="26"/>
    <tableColumn id="3" xr3:uid="{A9EDD00D-2382-487A-B9AA-3D590B42075B}" name="pris" dataDxfId="25"/>
    <tableColumn id="4" xr3:uid="{595B84DB-F5AF-41FD-9CDD-A77B1748FDB7}" name="kontonr." dataDxfId="24"/>
    <tableColumn id="5" xr3:uid="{E5EDDB37-725E-4A79-9F9F-0922AB038B06}" name=" kg"/>
    <tableColumn id="6" xr3:uid="{2FF866D5-FE8C-4228-8390-55FE4BC190E0}" name="      kroner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B1DF428-8CB3-4C3F-9FCA-977E4A595405}" name="Table478" displayName="Table478" ref="B9:G23" totalsRowShown="0" headerRowDxfId="23" dataDxfId="21" headerRowBorderDxfId="22" tableBorderDxfId="20">
  <autoFilter ref="B9:G23" xr:uid="{CB1DF428-8CB3-4C3F-9FCA-977E4A595405}"/>
  <tableColumns count="6">
    <tableColumn id="1" xr3:uid="{F830FE52-0B19-4EF6-92BB-476C873998FA}" name="CVR. NR." dataDxfId="19"/>
    <tableColumn id="2" xr3:uid="{050E5F05-895E-4C16-B641-2B1CC3DDEF73}" name="Sort" dataDxfId="18"/>
    <tableColumn id="3" xr3:uid="{61A1A96B-DA5D-4FD1-A3B5-84A333CB853C}" name="pris" dataDxfId="17"/>
    <tableColumn id="4" xr3:uid="{A222840E-D2AB-403C-AA88-2C73064C3FFB}" name="kontonr." dataDxfId="16"/>
    <tableColumn id="5" xr3:uid="{18B81392-FB2E-4756-A4A6-2D441FC00FD5}" name=" kg"/>
    <tableColumn id="6" xr3:uid="{0FF8D28D-4F8D-4498-B2F8-D9A398EC57C5}" name="      krone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A4D525B-4BA1-40DC-A5AA-C0590A105E01}" name="Table4789" displayName="Table4789" ref="B9:G21" totalsRowShown="0" headerRowDxfId="15" dataDxfId="13" headerRowBorderDxfId="14" tableBorderDxfId="12">
  <autoFilter ref="B9:G21" xr:uid="{DA4D525B-4BA1-40DC-A5AA-C0590A105E01}"/>
  <tableColumns count="6">
    <tableColumn id="1" xr3:uid="{9D7A9EE8-A41B-4267-B179-8E2C25577EA2}" name="CVR. NR." dataDxfId="11"/>
    <tableColumn id="2" xr3:uid="{7D3C3924-29FB-45E6-9C1D-28146F236F45}" name="Sort" dataDxfId="10"/>
    <tableColumn id="3" xr3:uid="{A736A078-20FA-49EC-89FD-14919D54D7FA}" name="pris" dataDxfId="9"/>
    <tableColumn id="4" xr3:uid="{032F17C3-ABFB-431F-BEDD-A23F0B41DFE1}" name="kontonr." dataDxfId="8"/>
    <tableColumn id="5" xr3:uid="{7736BABB-FE46-4A88-BA21-3D6ED4C8A329}" name=" kg"/>
    <tableColumn id="6" xr3:uid="{CDA0F331-71FB-4C8F-9635-7ADC8688DAD1}" name="      kroner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CA75AF1-C25D-4729-961C-297F98AB1440}" name="Table478910" displayName="Table478910" ref="B9:G23" totalsRowShown="0" headerRowDxfId="7" dataDxfId="5" headerRowBorderDxfId="6" tableBorderDxfId="4">
  <autoFilter ref="B9:G23" xr:uid="{BCA75AF1-C25D-4729-961C-297F98AB1440}"/>
  <tableColumns count="6">
    <tableColumn id="1" xr3:uid="{69B80A21-F46E-4EFA-926F-C40F0DDF1F68}" name="CVR. NR." dataDxfId="3"/>
    <tableColumn id="2" xr3:uid="{49940386-C488-435A-A421-5E782EE86EF7}" name="Sort" dataDxfId="2"/>
    <tableColumn id="3" xr3:uid="{569F406D-8B29-4CF4-8329-025AB26481BA}" name="pris" dataDxfId="1"/>
    <tableColumn id="4" xr3:uid="{E01CE334-7728-492F-BE55-8E1A3B8B8FB2}" name="kontonr." dataDxfId="0"/>
    <tableColumn id="5" xr3:uid="{CBAC75C6-9C6F-479D-A46C-CAB5A8AFE808}" name=" kg"/>
    <tableColumn id="6" xr3:uid="{9B6BB9A0-B15D-4BD5-A200-82BB3B13B464}" name="      kron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C7CE-7F47-4723-B8A6-9B749CBBC2EC}">
  <sheetPr codeName="Ark1"/>
  <dimension ref="A1:J69"/>
  <sheetViews>
    <sheetView view="pageLayout" topLeftCell="B41" zoomScale="115" zoomScaleNormal="100" zoomScalePageLayoutView="115" workbookViewId="0">
      <selection activeCell="G24" sqref="G24"/>
    </sheetView>
  </sheetViews>
  <sheetFormatPr defaultRowHeight="15" outlineLevelCol="1" x14ac:dyDescent="0.25"/>
  <cols>
    <col min="1" max="1" width="9.140625" hidden="1" customWidth="1" outlineLevel="1"/>
    <col min="2" max="2" width="14.140625" customWidth="1" collapsed="1"/>
    <col min="3" max="3" width="12.42578125" customWidth="1"/>
    <col min="4" max="4" width="11.42578125" customWidth="1"/>
    <col min="5" max="5" width="10.5703125" customWidth="1"/>
    <col min="6" max="6" width="11.42578125" customWidth="1"/>
    <col min="7" max="7" width="23.85546875" customWidth="1"/>
    <col min="8" max="8" width="4.140625" customWidth="1"/>
    <col min="9" max="9" width="9.140625" hidden="1" customWidth="1"/>
  </cols>
  <sheetData>
    <row r="1" spans="1:10" ht="11.25" customHeight="1" x14ac:dyDescent="0.25">
      <c r="A1" t="s">
        <v>206</v>
      </c>
      <c r="B1" s="1" t="s">
        <v>0</v>
      </c>
      <c r="C1" s="2"/>
      <c r="D1" s="2"/>
      <c r="E1" s="2"/>
      <c r="F1" s="2"/>
      <c r="G1" s="3"/>
      <c r="H1" s="2"/>
    </row>
    <row r="2" spans="1:10" ht="11.25" customHeight="1" x14ac:dyDescent="0.25">
      <c r="A2">
        <v>2025</v>
      </c>
      <c r="B2" s="1"/>
      <c r="C2" s="2"/>
      <c r="D2" s="2"/>
      <c r="E2" s="2"/>
      <c r="F2" s="2"/>
      <c r="G2" s="4" t="s">
        <v>1</v>
      </c>
      <c r="H2" s="2"/>
    </row>
    <row r="3" spans="1:10" ht="11.25" customHeight="1" x14ac:dyDescent="0.25">
      <c r="A3" t="s">
        <v>207</v>
      </c>
      <c r="B3" s="2" t="s">
        <v>2</v>
      </c>
      <c r="C3" s="2"/>
      <c r="D3" s="2"/>
      <c r="E3" s="2"/>
      <c r="F3" s="2"/>
      <c r="G3" s="2"/>
      <c r="H3" s="2"/>
    </row>
    <row r="4" spans="1:10" ht="11.25" customHeight="1" x14ac:dyDescent="0.25">
      <c r="B4" s="2"/>
      <c r="C4" s="2"/>
      <c r="D4" s="2"/>
      <c r="E4" s="2"/>
      <c r="F4" s="2"/>
      <c r="G4" s="2"/>
      <c r="H4" s="2"/>
    </row>
    <row r="5" spans="1:10" ht="11.25" customHeight="1" x14ac:dyDescent="0.25">
      <c r="B5" s="1" t="str">
        <f>+_xlfn.CONCAT("DEN UAFHÆNGIGE REVISORS ERKLÆRING VEDRØRENDE AFGIFTSPLIGTIG VINTERSÆD FOR HØSTÅRET ",A1)</f>
        <v>DEN UAFHÆNGIGE REVISORS ERKLÆRING VEDRØRENDE AFGIFTSPLIGTIG VINTERSÆD FOR HØSTÅRET 2025/26</v>
      </c>
      <c r="C5" s="2"/>
      <c r="D5" s="2"/>
      <c r="E5" s="2"/>
      <c r="F5" s="2"/>
      <c r="G5" s="2"/>
      <c r="H5" s="2"/>
    </row>
    <row r="6" spans="1:10" ht="11.25" customHeight="1" x14ac:dyDescent="0.25">
      <c r="B6" s="1"/>
      <c r="C6" s="2"/>
      <c r="D6" s="2"/>
      <c r="E6" s="2"/>
      <c r="F6" s="2"/>
      <c r="G6" s="2"/>
      <c r="H6" s="2"/>
    </row>
    <row r="7" spans="1:10" ht="11.25" customHeight="1" x14ac:dyDescent="0.25">
      <c r="B7" s="1" t="s">
        <v>3</v>
      </c>
      <c r="C7" s="2"/>
      <c r="D7" s="2"/>
      <c r="E7" s="2"/>
      <c r="F7" s="2"/>
      <c r="G7" s="2"/>
      <c r="H7" s="2"/>
    </row>
    <row r="8" spans="1:10" ht="11.25" customHeight="1" x14ac:dyDescent="0.25">
      <c r="B8" s="5"/>
      <c r="C8" s="2"/>
      <c r="D8" s="2"/>
      <c r="E8" s="2"/>
      <c r="F8" s="2"/>
      <c r="G8" s="2"/>
      <c r="H8" s="2"/>
    </row>
    <row r="9" spans="1:10" ht="11.25" customHeight="1" x14ac:dyDescent="0.25">
      <c r="B9" s="1" t="s">
        <v>4</v>
      </c>
      <c r="C9" s="2"/>
      <c r="D9" s="2"/>
      <c r="E9" s="2"/>
      <c r="F9" s="2"/>
      <c r="G9" s="2"/>
      <c r="H9" s="2"/>
    </row>
    <row r="10" spans="1:10" ht="11.25" customHeight="1" x14ac:dyDescent="0.25">
      <c r="B10" s="2" t="str">
        <f>+_xlfn.CONCAT("Vi har fået til opgave at afgive erklæring om opgørelsen af afgiftspligtig vintersæd for høståret ",A1," i henhold")</f>
        <v>Vi har fået til opgave at afgive erklæring om opgørelsen af afgiftspligtig vintersæd for høståret 2025/26 i henhold</v>
      </c>
      <c r="C10" s="2"/>
      <c r="D10" s="2"/>
      <c r="E10" s="2"/>
      <c r="F10" s="2"/>
      <c r="G10" s="2"/>
      <c r="H10" s="2"/>
    </row>
    <row r="11" spans="1:10" ht="11.25" customHeight="1" x14ac:dyDescent="0.25">
      <c r="B11" s="2" t="s">
        <v>5</v>
      </c>
      <c r="C11" s="2"/>
      <c r="D11" s="2"/>
      <c r="E11" s="2"/>
      <c r="F11" s="2"/>
      <c r="G11" s="2"/>
      <c r="H11" s="2"/>
    </row>
    <row r="12" spans="1:10" ht="11.25" customHeight="1" x14ac:dyDescent="0.25">
      <c r="B12" s="2"/>
      <c r="C12" s="2"/>
      <c r="D12" s="2"/>
      <c r="E12" s="2"/>
      <c r="F12" s="2"/>
      <c r="G12" s="2"/>
      <c r="H12" s="2"/>
    </row>
    <row r="13" spans="1:10" ht="11.25" customHeight="1" x14ac:dyDescent="0.25">
      <c r="B13" s="6" t="s">
        <v>6</v>
      </c>
      <c r="C13" s="6"/>
      <c r="D13" s="7" t="s">
        <v>7</v>
      </c>
      <c r="E13" s="7" t="s">
        <v>8</v>
      </c>
      <c r="F13" s="7" t="s">
        <v>9</v>
      </c>
      <c r="G13" s="7" t="s">
        <v>10</v>
      </c>
      <c r="H13" s="8"/>
      <c r="J13" s="8"/>
    </row>
    <row r="14" spans="1:10" ht="11.25" customHeight="1" x14ac:dyDescent="0.25">
      <c r="B14" s="2" t="s">
        <v>11</v>
      </c>
      <c r="C14" s="1"/>
      <c r="D14" s="9">
        <f>Vinterhvede!F59</f>
        <v>0</v>
      </c>
      <c r="E14" s="9">
        <f>Vinterhvede!G59</f>
        <v>0</v>
      </c>
      <c r="F14" s="9">
        <f>Vinterhvede!G60</f>
        <v>0</v>
      </c>
      <c r="G14" s="9">
        <f t="shared" ref="G14:G22" si="0">++E14+F14</f>
        <v>0</v>
      </c>
      <c r="H14" s="2"/>
      <c r="J14" s="17"/>
    </row>
    <row r="15" spans="1:10" ht="11.25" customHeight="1" x14ac:dyDescent="0.25">
      <c r="B15" s="2" t="s">
        <v>12</v>
      </c>
      <c r="C15" s="1"/>
      <c r="D15" s="9">
        <f>Vinterbyg!F39</f>
        <v>0</v>
      </c>
      <c r="E15" s="9">
        <f>Vinterbyg!G39</f>
        <v>0</v>
      </c>
      <c r="F15" s="9">
        <f>Vinterbyg!G40</f>
        <v>0</v>
      </c>
      <c r="G15" s="9">
        <f t="shared" si="0"/>
        <v>0</v>
      </c>
      <c r="H15" s="2"/>
      <c r="J15" s="18"/>
    </row>
    <row r="16" spans="1:10" ht="11.25" customHeight="1" x14ac:dyDescent="0.25">
      <c r="B16" s="2" t="s">
        <v>13</v>
      </c>
      <c r="C16" s="1"/>
      <c r="D16" s="9">
        <f>Rug!F27</f>
        <v>0</v>
      </c>
      <c r="E16" s="9">
        <f>Rug!G27</f>
        <v>0</v>
      </c>
      <c r="F16" s="9">
        <f>Rug!G28</f>
        <v>0</v>
      </c>
      <c r="G16" s="9">
        <f t="shared" si="0"/>
        <v>0</v>
      </c>
      <c r="H16" s="2"/>
      <c r="J16" s="18"/>
    </row>
    <row r="17" spans="2:10" ht="11.25" customHeight="1" x14ac:dyDescent="0.25">
      <c r="B17" s="2" t="s">
        <v>14</v>
      </c>
      <c r="C17" s="1"/>
      <c r="D17" s="9">
        <f>Triticale!F17</f>
        <v>0</v>
      </c>
      <c r="E17" s="9">
        <f>Triticale!G17</f>
        <v>0</v>
      </c>
      <c r="F17" s="9">
        <f>Triticale!G18</f>
        <v>0</v>
      </c>
      <c r="G17" s="9">
        <f t="shared" si="0"/>
        <v>0</v>
      </c>
      <c r="H17" s="2"/>
      <c r="J17" s="18"/>
    </row>
    <row r="18" spans="2:10" ht="11.25" customHeight="1" x14ac:dyDescent="0.25">
      <c r="B18" s="2" t="s">
        <v>15</v>
      </c>
      <c r="C18" s="1"/>
      <c r="D18" s="9">
        <f>Vinterært!F19</f>
        <v>0</v>
      </c>
      <c r="E18" s="9">
        <f>Vinterært!G19</f>
        <v>0</v>
      </c>
      <c r="F18" s="9">
        <f>Vinterært!G20</f>
        <v>0</v>
      </c>
      <c r="G18" s="9">
        <f t="shared" si="0"/>
        <v>0</v>
      </c>
      <c r="H18" s="2"/>
      <c r="J18" s="18"/>
    </row>
    <row r="19" spans="2:10" ht="11.25" customHeight="1" x14ac:dyDescent="0.25">
      <c r="B19" s="2" t="s">
        <v>16</v>
      </c>
      <c r="C19" s="1"/>
      <c r="D19" s="9">
        <f>Vinterspelthvede!F20</f>
        <v>0</v>
      </c>
      <c r="E19" s="9">
        <f>Vinterspelthvede!G20</f>
        <v>0</v>
      </c>
      <c r="F19" s="9">
        <f>Vinterspelthvede!G21</f>
        <v>0</v>
      </c>
      <c r="G19" s="9">
        <f t="shared" si="0"/>
        <v>0</v>
      </c>
      <c r="H19" s="2"/>
      <c r="J19" s="18"/>
    </row>
    <row r="20" spans="2:10" ht="11.25" customHeight="1" x14ac:dyDescent="0.25">
      <c r="B20" s="2" t="s">
        <v>17</v>
      </c>
      <c r="C20" s="1"/>
      <c r="D20" s="9">
        <f>Vinterhavre!F19</f>
        <v>0</v>
      </c>
      <c r="E20" s="9">
        <f>Vinterhavre!G19</f>
        <v>0</v>
      </c>
      <c r="F20" s="9">
        <f>Vinterhavre!G20</f>
        <v>0</v>
      </c>
      <c r="G20" s="9">
        <f t="shared" si="0"/>
        <v>0</v>
      </c>
      <c r="H20" s="2"/>
      <c r="J20" s="18"/>
    </row>
    <row r="21" spans="2:10" ht="11.25" customHeight="1" x14ac:dyDescent="0.25">
      <c r="B21" s="2" t="s">
        <v>18</v>
      </c>
      <c r="C21" s="1"/>
      <c r="D21" s="9">
        <f>Vinterraps!F20</f>
        <v>0</v>
      </c>
      <c r="E21" s="9">
        <f>Vinterraps!G20</f>
        <v>0</v>
      </c>
      <c r="F21" s="9">
        <f>Vinterraps!G21</f>
        <v>0</v>
      </c>
      <c r="G21" s="9">
        <f t="shared" si="0"/>
        <v>0</v>
      </c>
      <c r="H21" s="2"/>
      <c r="J21" s="18"/>
    </row>
    <row r="22" spans="2:10" ht="11.25" customHeight="1" x14ac:dyDescent="0.25">
      <c r="B22" s="10" t="s">
        <v>19</v>
      </c>
      <c r="C22" s="6"/>
      <c r="D22" s="11">
        <f>Sortsblandinger!F152</f>
        <v>0</v>
      </c>
      <c r="E22" s="11">
        <f>Sortsblandinger!G152</f>
        <v>0</v>
      </c>
      <c r="F22" s="11">
        <f>Sortsblandinger!G153</f>
        <v>0</v>
      </c>
      <c r="G22" s="9">
        <f t="shared" si="0"/>
        <v>0</v>
      </c>
      <c r="H22" s="2"/>
      <c r="J22" s="18"/>
    </row>
    <row r="23" spans="2:10" ht="11.25" customHeight="1" thickBot="1" x14ac:dyDescent="0.3">
      <c r="B23" s="12" t="s">
        <v>20</v>
      </c>
      <c r="C23" s="13"/>
      <c r="D23" s="14">
        <f>SUM(D14:D22)</f>
        <v>0</v>
      </c>
      <c r="E23" s="14">
        <f>SUM(E14:E22)</f>
        <v>0</v>
      </c>
      <c r="F23" s="14">
        <f>SUM(F14:F22)</f>
        <v>0</v>
      </c>
      <c r="G23" s="14">
        <f>SUM(G14:G22)</f>
        <v>0</v>
      </c>
      <c r="H23" s="2"/>
    </row>
    <row r="24" spans="2:10" ht="11.25" customHeight="1" thickTop="1" x14ac:dyDescent="0.25">
      <c r="B24" s="2"/>
      <c r="C24" s="1"/>
      <c r="D24" s="2"/>
      <c r="E24" s="2"/>
      <c r="F24" s="2"/>
      <c r="G24" s="2"/>
      <c r="H24" s="2"/>
    </row>
    <row r="25" spans="2:10" ht="11.25" customHeight="1" x14ac:dyDescent="0.25">
      <c r="B25" s="2" t="s">
        <v>21</v>
      </c>
      <c r="C25" s="1"/>
      <c r="D25" s="2"/>
      <c r="E25" s="2"/>
      <c r="F25" s="2"/>
      <c r="G25" s="2"/>
      <c r="H25" s="2"/>
    </row>
    <row r="26" spans="2:10" ht="11.25" customHeight="1" x14ac:dyDescent="0.25">
      <c r="B26" s="2" t="s">
        <v>22</v>
      </c>
      <c r="C26" s="1"/>
      <c r="D26" s="2"/>
      <c r="E26" s="2"/>
      <c r="F26" s="2"/>
      <c r="G26" s="2"/>
      <c r="H26" s="2"/>
    </row>
    <row r="27" spans="2:10" ht="11.25" customHeight="1" x14ac:dyDescent="0.25">
      <c r="B27" s="2" t="s">
        <v>23</v>
      </c>
      <c r="C27" s="1"/>
      <c r="D27" s="2"/>
      <c r="E27" s="2"/>
      <c r="F27" s="2"/>
      <c r="G27" s="2"/>
      <c r="H27" s="2"/>
    </row>
    <row r="28" spans="2:10" ht="11.25" customHeight="1" x14ac:dyDescent="0.25">
      <c r="B28" s="2" t="s">
        <v>24</v>
      </c>
      <c r="C28" s="1"/>
      <c r="D28" s="2"/>
      <c r="E28" s="2"/>
      <c r="F28" s="2"/>
      <c r="G28" s="2"/>
      <c r="H28" s="2"/>
    </row>
    <row r="29" spans="2:10" ht="11.25" customHeight="1" x14ac:dyDescent="0.25">
      <c r="B29" s="2" t="s">
        <v>25</v>
      </c>
      <c r="C29" s="1"/>
      <c r="D29" s="2"/>
      <c r="E29" s="2"/>
      <c r="F29" s="2"/>
      <c r="G29" s="2"/>
      <c r="H29" s="2"/>
    </row>
    <row r="30" spans="2:10" ht="11.25" customHeight="1" x14ac:dyDescent="0.25">
      <c r="B30" s="2"/>
      <c r="C30" s="1"/>
      <c r="D30" s="2"/>
      <c r="E30" s="2"/>
      <c r="F30" s="2"/>
      <c r="G30" s="2"/>
      <c r="H30" s="2"/>
    </row>
    <row r="31" spans="2:10" ht="11.25" customHeight="1" x14ac:dyDescent="0.25">
      <c r="B31" s="2" t="s">
        <v>26</v>
      </c>
      <c r="C31" s="2"/>
      <c r="D31" s="2"/>
      <c r="E31" s="2"/>
      <c r="F31" s="2"/>
      <c r="G31" s="2"/>
      <c r="H31" s="2"/>
    </row>
    <row r="32" spans="2:10" ht="11.25" customHeight="1" x14ac:dyDescent="0.25">
      <c r="B32" s="2" t="s">
        <v>27</v>
      </c>
      <c r="C32" s="2"/>
      <c r="D32" s="2"/>
      <c r="E32" s="2"/>
      <c r="F32" s="2"/>
      <c r="G32" s="2"/>
      <c r="H32" s="2"/>
    </row>
    <row r="33" spans="2:8" ht="11.25" customHeight="1" x14ac:dyDescent="0.25">
      <c r="B33" s="2" t="s">
        <v>28</v>
      </c>
      <c r="C33" s="2"/>
      <c r="D33" s="2"/>
      <c r="E33" s="2"/>
      <c r="F33" s="2"/>
      <c r="G33" s="2"/>
      <c r="H33" s="2"/>
    </row>
    <row r="34" spans="2:8" ht="11.25" customHeight="1" x14ac:dyDescent="0.25">
      <c r="B34" s="2"/>
      <c r="C34" s="2"/>
      <c r="D34" s="2"/>
      <c r="E34" s="2"/>
      <c r="F34" s="2"/>
      <c r="G34" s="2"/>
      <c r="H34" s="2"/>
    </row>
    <row r="35" spans="2:8" ht="11.25" customHeight="1" x14ac:dyDescent="0.25">
      <c r="B35" s="5" t="s">
        <v>29</v>
      </c>
      <c r="C35" s="2"/>
      <c r="D35" s="2"/>
      <c r="E35" s="2"/>
      <c r="F35" s="2"/>
      <c r="G35" s="2"/>
      <c r="H35" s="2"/>
    </row>
    <row r="36" spans="2:8" ht="11.25" customHeight="1" x14ac:dyDescent="0.25">
      <c r="B36" s="2" t="s">
        <v>30</v>
      </c>
      <c r="C36" s="2"/>
      <c r="D36" s="2"/>
      <c r="E36" s="2"/>
      <c r="F36" s="2"/>
      <c r="G36" s="2"/>
      <c r="H36" s="2"/>
    </row>
    <row r="37" spans="2:8" ht="11.25" customHeight="1" x14ac:dyDescent="0.25">
      <c r="B37" s="2" t="s">
        <v>31</v>
      </c>
      <c r="C37" s="2"/>
      <c r="D37" s="2"/>
      <c r="E37" s="2"/>
      <c r="F37" s="2"/>
      <c r="G37" s="2"/>
      <c r="H37" s="2"/>
    </row>
    <row r="38" spans="2:8" ht="11.25" customHeight="1" x14ac:dyDescent="0.25">
      <c r="B38" s="2"/>
      <c r="C38" s="2"/>
      <c r="D38" s="2"/>
      <c r="E38" s="2"/>
      <c r="F38" s="2"/>
      <c r="G38" s="2"/>
      <c r="H38" s="2"/>
    </row>
    <row r="39" spans="2:8" ht="11.25" customHeight="1" x14ac:dyDescent="0.25">
      <c r="B39" s="5" t="s">
        <v>32</v>
      </c>
      <c r="C39" s="2"/>
      <c r="D39" s="2"/>
      <c r="E39" s="2"/>
      <c r="F39" s="2"/>
      <c r="G39" s="2"/>
      <c r="H39" s="2"/>
    </row>
    <row r="40" spans="2:8" ht="11.25" customHeight="1" x14ac:dyDescent="0.25">
      <c r="B40" s="2" t="s">
        <v>33</v>
      </c>
      <c r="C40" s="2"/>
      <c r="D40" s="2"/>
      <c r="E40" s="2"/>
      <c r="F40" s="2"/>
      <c r="G40" s="2"/>
      <c r="H40" s="2"/>
    </row>
    <row r="41" spans="2:8" ht="11.25" customHeight="1" x14ac:dyDescent="0.25">
      <c r="B41" s="15" t="s">
        <v>34</v>
      </c>
      <c r="C41" s="2"/>
      <c r="D41" s="2"/>
      <c r="E41" s="2"/>
      <c r="F41" s="2"/>
      <c r="G41" s="2"/>
      <c r="H41" s="2"/>
    </row>
    <row r="42" spans="2:8" ht="11.25" customHeight="1" x14ac:dyDescent="0.25">
      <c r="B42" s="2" t="s">
        <v>35</v>
      </c>
      <c r="C42" s="2"/>
      <c r="D42" s="2"/>
      <c r="E42" s="2"/>
      <c r="F42" s="2"/>
      <c r="G42" s="2"/>
      <c r="H42" s="2"/>
    </row>
    <row r="43" spans="2:8" ht="11.25" customHeight="1" x14ac:dyDescent="0.25">
      <c r="B43" s="2" t="s">
        <v>36</v>
      </c>
      <c r="C43" s="2"/>
      <c r="D43" s="2"/>
      <c r="E43" s="2"/>
      <c r="F43" s="2"/>
      <c r="G43" s="2"/>
      <c r="H43" s="2"/>
    </row>
    <row r="44" spans="2:8" ht="11.25" customHeight="1" x14ac:dyDescent="0.25">
      <c r="B44" s="2" t="s">
        <v>37</v>
      </c>
      <c r="C44" s="1"/>
      <c r="D44" s="2"/>
      <c r="E44" s="2"/>
      <c r="F44" s="2"/>
      <c r="G44" s="2"/>
      <c r="H44" s="2"/>
    </row>
    <row r="45" spans="2:8" ht="11.25" customHeight="1" x14ac:dyDescent="0.25">
      <c r="B45" s="2"/>
      <c r="C45" s="2"/>
      <c r="D45" s="2"/>
      <c r="E45" s="2"/>
      <c r="F45" s="2"/>
      <c r="G45" s="2"/>
      <c r="H45" s="2"/>
    </row>
    <row r="46" spans="2:8" ht="11.25" customHeight="1" x14ac:dyDescent="0.25">
      <c r="B46" s="2" t="s">
        <v>38</v>
      </c>
      <c r="C46" s="2"/>
      <c r="D46" s="2"/>
      <c r="E46" s="2"/>
      <c r="F46" s="2"/>
      <c r="G46" s="2"/>
      <c r="H46" s="2"/>
    </row>
    <row r="47" spans="2:8" ht="11.25" customHeight="1" x14ac:dyDescent="0.25">
      <c r="B47" s="2" t="s">
        <v>39</v>
      </c>
      <c r="C47" s="2"/>
      <c r="D47" s="2"/>
      <c r="E47" s="2"/>
      <c r="F47" s="2"/>
      <c r="G47" s="2"/>
      <c r="H47" s="2"/>
    </row>
    <row r="48" spans="2:8" ht="11.25" customHeight="1" x14ac:dyDescent="0.25">
      <c r="B48" s="2" t="s">
        <v>40</v>
      </c>
      <c r="C48" s="2"/>
      <c r="D48" s="2"/>
      <c r="E48" s="2"/>
      <c r="F48" s="2"/>
      <c r="G48" s="2"/>
      <c r="H48" s="2"/>
    </row>
    <row r="49" spans="2:8" ht="11.25" customHeight="1" x14ac:dyDescent="0.25">
      <c r="B49" s="2" t="s">
        <v>41</v>
      </c>
      <c r="C49" s="2"/>
      <c r="D49" s="2"/>
      <c r="E49" s="2"/>
      <c r="F49" s="2"/>
      <c r="G49" s="2"/>
      <c r="H49" s="2"/>
    </row>
    <row r="50" spans="2:8" ht="11.25" customHeight="1" x14ac:dyDescent="0.25">
      <c r="B50" s="2" t="s">
        <v>42</v>
      </c>
      <c r="C50" s="2"/>
      <c r="D50" s="2"/>
      <c r="E50" s="2"/>
      <c r="F50" s="2"/>
      <c r="G50" s="2"/>
      <c r="H50" s="2"/>
    </row>
    <row r="51" spans="2:8" ht="11.25" customHeight="1" x14ac:dyDescent="0.25">
      <c r="B51" s="2" t="s">
        <v>43</v>
      </c>
      <c r="C51" s="2"/>
      <c r="D51" s="2"/>
      <c r="E51" s="2"/>
      <c r="F51" s="2"/>
      <c r="G51" s="2"/>
      <c r="H51" s="2"/>
    </row>
    <row r="52" spans="2:8" ht="11.25" customHeight="1" x14ac:dyDescent="0.25">
      <c r="B52" s="2" t="s">
        <v>44</v>
      </c>
      <c r="C52" s="2"/>
      <c r="D52" s="2"/>
      <c r="E52" s="2"/>
      <c r="F52" s="2"/>
      <c r="G52" s="2"/>
      <c r="H52" s="2"/>
    </row>
    <row r="53" spans="2:8" ht="11.25" customHeight="1" x14ac:dyDescent="0.25">
      <c r="B53" s="2" t="s">
        <v>45</v>
      </c>
      <c r="C53" s="2"/>
      <c r="D53" s="2"/>
      <c r="E53" s="2"/>
      <c r="F53" s="2"/>
      <c r="G53" s="2"/>
      <c r="H53" s="2"/>
    </row>
    <row r="54" spans="2:8" ht="11.25" customHeight="1" x14ac:dyDescent="0.25">
      <c r="B54" s="2"/>
      <c r="C54" s="2"/>
      <c r="D54" s="2"/>
      <c r="E54" s="2"/>
      <c r="F54" s="2"/>
      <c r="G54" s="2"/>
      <c r="H54" s="2"/>
    </row>
    <row r="55" spans="2:8" ht="11.25" customHeight="1" x14ac:dyDescent="0.25">
      <c r="B55" s="2" t="s">
        <v>46</v>
      </c>
      <c r="C55" s="16"/>
      <c r="D55" s="2"/>
      <c r="E55" s="2"/>
      <c r="F55" s="2"/>
      <c r="G55" s="2"/>
      <c r="H55" s="2"/>
    </row>
    <row r="56" spans="2:8" ht="11.25" customHeight="1" x14ac:dyDescent="0.25">
      <c r="B56" s="2" t="s">
        <v>47</v>
      </c>
      <c r="C56" s="2"/>
      <c r="D56" s="2"/>
      <c r="E56" s="2"/>
      <c r="F56" s="2"/>
      <c r="G56" s="2"/>
      <c r="H56" s="2"/>
    </row>
    <row r="57" spans="2:8" ht="11.25" customHeight="1" x14ac:dyDescent="0.25">
      <c r="B57" s="2" t="s">
        <v>48</v>
      </c>
      <c r="C57" s="2"/>
      <c r="D57" s="2"/>
      <c r="E57" s="2"/>
      <c r="F57" s="2"/>
      <c r="G57" s="2"/>
      <c r="H57" s="2"/>
    </row>
    <row r="58" spans="2:8" ht="11.25" customHeight="1" x14ac:dyDescent="0.25">
      <c r="B58" s="2" t="s">
        <v>49</v>
      </c>
      <c r="C58" s="2"/>
      <c r="D58" s="2"/>
      <c r="E58" s="2"/>
      <c r="F58" s="2"/>
      <c r="G58" s="2"/>
      <c r="H58" s="2"/>
    </row>
    <row r="59" spans="2:8" ht="11.25" customHeight="1" x14ac:dyDescent="0.25">
      <c r="B59" s="2" t="s">
        <v>50</v>
      </c>
      <c r="C59" s="2"/>
      <c r="D59" s="2"/>
      <c r="E59" s="2"/>
      <c r="F59" s="2"/>
      <c r="G59" s="2"/>
      <c r="H59" s="2"/>
    </row>
    <row r="60" spans="2:8" ht="11.25" customHeight="1" x14ac:dyDescent="0.25">
      <c r="B60" s="2" t="s">
        <v>51</v>
      </c>
      <c r="C60" s="2"/>
      <c r="D60" s="2"/>
      <c r="E60" s="2"/>
      <c r="F60" s="2"/>
      <c r="G60" s="2"/>
      <c r="H60" s="2"/>
    </row>
    <row r="61" spans="2:8" ht="11.25" customHeight="1" x14ac:dyDescent="0.25">
      <c r="B61" s="5" t="s">
        <v>52</v>
      </c>
      <c r="C61" s="2"/>
      <c r="D61" s="2"/>
      <c r="E61" s="2"/>
      <c r="F61" s="2"/>
      <c r="G61" s="2"/>
      <c r="H61" s="2"/>
    </row>
    <row r="62" spans="2:8" ht="11.25" customHeight="1" x14ac:dyDescent="0.25">
      <c r="B62" s="2" t="str">
        <f>+_xlfn.CONCAT("Det er vores opfattelse på baggrund af det udførte arbejde, at opgørelsen for høståret ", A1," i alle")</f>
        <v>Det er vores opfattelse på baggrund af det udførte arbejde, at opgørelsen for høståret 2025/26 i alle</v>
      </c>
      <c r="C62" s="2"/>
      <c r="D62" s="2"/>
      <c r="E62" s="2"/>
      <c r="F62" s="2"/>
      <c r="G62" s="2"/>
      <c r="H62" s="2"/>
    </row>
    <row r="63" spans="2:8" ht="11.25" customHeight="1" x14ac:dyDescent="0.25">
      <c r="B63" s="2" t="s">
        <v>53</v>
      </c>
      <c r="C63" s="2"/>
      <c r="D63" s="2"/>
      <c r="E63" s="2"/>
      <c r="F63" s="2"/>
      <c r="G63" s="2"/>
      <c r="H63" s="2"/>
    </row>
    <row r="64" spans="2:8" ht="11.25" customHeight="1" x14ac:dyDescent="0.25">
      <c r="B64" s="2"/>
      <c r="C64" s="2"/>
      <c r="D64" s="2"/>
      <c r="E64" s="2"/>
      <c r="F64" s="2"/>
      <c r="G64" s="2"/>
      <c r="H64" s="2"/>
    </row>
    <row r="65" spans="2:8" ht="11.25" customHeight="1" x14ac:dyDescent="0.25">
      <c r="B65" s="2" t="s">
        <v>54</v>
      </c>
      <c r="C65" s="2"/>
      <c r="D65" s="2">
        <f>A2</f>
        <v>2025</v>
      </c>
      <c r="E65" s="2"/>
      <c r="F65" s="2"/>
      <c r="G65" s="2"/>
      <c r="H65" s="2"/>
    </row>
    <row r="66" spans="2:8" ht="11.25" customHeight="1" x14ac:dyDescent="0.25">
      <c r="B66" s="2"/>
      <c r="C66" s="2"/>
      <c r="D66" s="2"/>
      <c r="E66" s="2"/>
      <c r="F66" s="2"/>
      <c r="G66" s="2"/>
      <c r="H66" s="2"/>
    </row>
    <row r="67" spans="2:8" ht="11.25" customHeight="1" x14ac:dyDescent="0.25">
      <c r="B67" s="15" t="s">
        <v>55</v>
      </c>
      <c r="C67" s="2"/>
      <c r="D67" s="2"/>
      <c r="E67" s="2"/>
      <c r="F67" s="2"/>
      <c r="G67" s="2"/>
      <c r="H67" s="2"/>
    </row>
    <row r="68" spans="2:8" ht="11.25" customHeight="1" x14ac:dyDescent="0.25">
      <c r="B68" s="2" t="s">
        <v>56</v>
      </c>
      <c r="C68" s="2"/>
      <c r="D68" s="2"/>
      <c r="E68" s="2"/>
      <c r="F68" s="2"/>
      <c r="G68" s="2"/>
      <c r="H68" s="2"/>
    </row>
    <row r="69" spans="2:8" ht="11.25" customHeight="1" x14ac:dyDescent="0.25">
      <c r="B69" s="2" t="s">
        <v>57</v>
      </c>
      <c r="C69" s="2"/>
      <c r="D69" s="2"/>
      <c r="E69" s="2"/>
      <c r="F69" s="2"/>
      <c r="G69" s="2"/>
      <c r="H69" s="2"/>
    </row>
  </sheetData>
  <pageMargins left="0.80208333333333337" right="0.7" top="0.52083333333333337" bottom="0.75" header="0.3" footer="0.3"/>
  <pageSetup paperSize="9" orientation="portrait" r:id="rId1"/>
  <headerFooter>
    <oddHeader xml:space="preserve">&amp;RSide 1 af 14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F146-8D71-4A07-88A6-3B4489B421AE}">
  <sheetPr codeName="Ark2">
    <tabColor theme="4" tint="0.59999389629810485"/>
  </sheetPr>
  <dimension ref="A1:G68"/>
  <sheetViews>
    <sheetView view="pageLayout" topLeftCell="B2" zoomScale="97" zoomScaleNormal="100" zoomScalePageLayoutView="97" workbookViewId="0">
      <selection activeCell="B29" sqref="B29"/>
    </sheetView>
  </sheetViews>
  <sheetFormatPr defaultRowHeight="15" outlineLevelCol="1" x14ac:dyDescent="0.25"/>
  <cols>
    <col min="1" max="1" width="11.42578125" hidden="1" customWidth="1" outlineLevel="1"/>
    <col min="2" max="2" width="12.42578125" customWidth="1" collapsed="1"/>
    <col min="3" max="3" width="18" customWidth="1"/>
    <col min="4" max="4" width="9.85546875" customWidth="1"/>
    <col min="5" max="5" width="11.28515625" customWidth="1"/>
    <col min="6" max="6" width="16.42578125" customWidth="1"/>
    <col min="7" max="7" width="18.28515625" customWidth="1"/>
  </cols>
  <sheetData>
    <row r="1" spans="1:7" x14ac:dyDescent="0.25">
      <c r="B1" s="19" t="s">
        <v>269</v>
      </c>
      <c r="C1" s="19"/>
      <c r="D1" s="20"/>
      <c r="E1" s="21"/>
      <c r="F1" s="21"/>
      <c r="G1" s="21"/>
    </row>
    <row r="2" spans="1:7" x14ac:dyDescent="0.25">
      <c r="B2" s="19" t="s">
        <v>58</v>
      </c>
      <c r="C2" s="21"/>
      <c r="D2" s="20"/>
      <c r="E2" s="21"/>
      <c r="F2" s="21"/>
      <c r="G2" s="3"/>
    </row>
    <row r="3" spans="1:7" x14ac:dyDescent="0.25">
      <c r="B3" s="19" t="s">
        <v>59</v>
      </c>
      <c r="C3" s="21"/>
      <c r="D3" s="20"/>
      <c r="E3" s="21"/>
      <c r="F3" s="22" t="s">
        <v>60</v>
      </c>
      <c r="G3" s="21"/>
    </row>
    <row r="4" spans="1:7" x14ac:dyDescent="0.25">
      <c r="B4" s="19" t="s">
        <v>61</v>
      </c>
      <c r="C4" s="21"/>
      <c r="D4" s="20"/>
      <c r="E4" s="21"/>
      <c r="F4" s="22" t="str">
        <f>+_xlfn.CONCAT("i hænde senest den ", Revisorerklæring!A3,".")</f>
        <v>i hænde senest den 18.11.2025.</v>
      </c>
      <c r="G4" s="21"/>
    </row>
    <row r="5" spans="1:7" x14ac:dyDescent="0.25">
      <c r="B5" s="19"/>
      <c r="C5" s="21"/>
      <c r="D5" s="20"/>
      <c r="E5" s="21"/>
      <c r="F5" s="22"/>
      <c r="G5" s="21"/>
    </row>
    <row r="6" spans="1:7" x14ac:dyDescent="0.25">
      <c r="B6" s="19"/>
      <c r="C6" s="21"/>
      <c r="D6" s="20"/>
      <c r="E6" s="21"/>
      <c r="F6" s="22"/>
      <c r="G6" s="21"/>
    </row>
    <row r="7" spans="1:7" x14ac:dyDescent="0.25">
      <c r="B7" s="21"/>
      <c r="C7" s="21"/>
      <c r="D7" s="20"/>
      <c r="E7" s="21"/>
      <c r="F7" s="21"/>
      <c r="G7" s="21"/>
    </row>
    <row r="8" spans="1:7" x14ac:dyDescent="0.25">
      <c r="B8" s="21" t="str">
        <f>+_xlfn.CONCAT("    Opgørelse over salg af afgiftspligtig vintersæd i efteråret ",Revisorerklæring!A2,".", " Høstår ",Revisorerklæring!A1)</f>
        <v xml:space="preserve">    Opgørelse over salg af afgiftspligtig vintersæd i efteråret 2025. Høstår 2025/26</v>
      </c>
      <c r="C8" s="21"/>
      <c r="D8" s="20"/>
      <c r="E8" s="21"/>
      <c r="F8" s="21"/>
      <c r="G8" s="21"/>
    </row>
    <row r="9" spans="1:7" x14ac:dyDescent="0.25">
      <c r="B9" s="23" t="s">
        <v>62</v>
      </c>
      <c r="C9" s="24" t="s">
        <v>63</v>
      </c>
      <c r="D9" s="25" t="s">
        <v>64</v>
      </c>
      <c r="E9" s="26" t="s">
        <v>65</v>
      </c>
      <c r="F9" s="24" t="s">
        <v>66</v>
      </c>
      <c r="G9" s="27" t="s">
        <v>67</v>
      </c>
    </row>
    <row r="10" spans="1:7" x14ac:dyDescent="0.25">
      <c r="B10" s="28" t="s">
        <v>68</v>
      </c>
      <c r="C10" s="28"/>
      <c r="D10" s="29"/>
      <c r="E10" s="30"/>
      <c r="F10" s="31"/>
      <c r="G10" s="31"/>
    </row>
    <row r="11" spans="1:7" x14ac:dyDescent="0.25">
      <c r="A11" s="55" t="str" cm="1">
        <f t="array" ref="A11">_xlfn.IFS(B11=Forædler!$A$1,Forædler!$B$1,B11=Forædler!$A$2,Forædler!$B$2,B11=Forædler!$A$3,Forædler!$B$3,B11=Forædler!$A$4,Forædler!$B$4,B11=Forædler!$A$5,Forædler!$B$5,B11=Forædler!$A$6,Forædler!$B$6,B11=Forædler!$A$7,Forædler!$B$7,B11=Forædler!$A$8,Forædler!$B$8,B11=Forædler!$A$9,Forædler!$B$9,B11=Forædler!$A$10,Forædler!$B$10)</f>
        <v>Nordic seed</v>
      </c>
      <c r="B11" s="33" t="s">
        <v>69</v>
      </c>
      <c r="C11" s="34" t="s">
        <v>70</v>
      </c>
      <c r="D11" s="35">
        <v>60</v>
      </c>
      <c r="E11" s="34">
        <v>10200202</v>
      </c>
      <c r="F11" s="37"/>
      <c r="G11" s="38">
        <f t="shared" ref="G11:G48" si="0">SUM(F11*D11/100)</f>
        <v>0</v>
      </c>
    </row>
    <row r="12" spans="1:7" x14ac:dyDescent="0.25">
      <c r="A12" s="55" t="str" cm="1">
        <f t="array" ref="A12">_xlfn.IFS(B12=Forædler!$A$1,Forædler!$B$1,B12=Forædler!$A$2,Forædler!$B$2,B12=Forædler!$A$3,Forædler!$B$3,B12=Forædler!$A$4,Forædler!$B$4,B12=Forædler!$A$5,Forædler!$B$5,B12=Forædler!$A$6,Forædler!$B$6,B12=Forædler!$A$7,Forædler!$B$7,B12=Forædler!$A$8,Forædler!$B$8,B12=Forædler!$A$9,Forædler!$B$9,B12=Forædler!$A$10,Forædler!$B$10)</f>
        <v>Hornsyld Købmandsgaard</v>
      </c>
      <c r="B12" s="33" t="s">
        <v>270</v>
      </c>
      <c r="C12" s="34" t="s">
        <v>71</v>
      </c>
      <c r="D12" s="35">
        <v>140</v>
      </c>
      <c r="E12" s="34">
        <v>40203202</v>
      </c>
      <c r="F12" s="37"/>
      <c r="G12" s="38">
        <f t="shared" si="0"/>
        <v>0</v>
      </c>
    </row>
    <row r="13" spans="1:7" x14ac:dyDescent="0.25">
      <c r="A13" s="55" t="e" cm="1">
        <f t="array" ref="A13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13" s="33" t="s">
        <v>270</v>
      </c>
      <c r="C13" s="34" t="s">
        <v>72</v>
      </c>
      <c r="D13" s="35">
        <v>64</v>
      </c>
      <c r="E13" s="34">
        <v>40205202</v>
      </c>
      <c r="F13" s="37"/>
      <c r="G13" s="38">
        <f t="shared" si="0"/>
        <v>0</v>
      </c>
    </row>
    <row r="14" spans="1:7" x14ac:dyDescent="0.25">
      <c r="A14" s="55" t="str" cm="1">
        <f t="array" ref="A14">_xlfn.IFS(B13=Forædler!$A$1,Forædler!$B$1,B13=Forædler!$A$2,Forædler!$B$2,B13=Forædler!$A$3,Forædler!$B$3,B13=Forædler!$A$4,Forædler!$B$4,B13=Forædler!$A$5,Forædler!$B$5,B13=Forædler!$A$6,Forædler!$B$6,B13=Forædler!$A$7,Forædler!$B$7,B13=Forædler!$A$8,Forædler!$B$8,B13=Forædler!$A$9,Forædler!$B$9,B13=Forædler!$A$10,Forædler!$B$10)</f>
        <v>Hornsyld Købmandsgaard</v>
      </c>
      <c r="B14" s="33" t="s">
        <v>73</v>
      </c>
      <c r="C14" s="34" t="s">
        <v>208</v>
      </c>
      <c r="D14" s="35">
        <v>69</v>
      </c>
      <c r="E14" s="34">
        <v>20207202</v>
      </c>
      <c r="F14" s="37"/>
      <c r="G14" s="38">
        <f t="shared" si="0"/>
        <v>0</v>
      </c>
    </row>
    <row r="15" spans="1:7" x14ac:dyDescent="0.25">
      <c r="A15" s="55" t="str" cm="1">
        <f t="array" ref="A15">_xlfn.IFS(B14=Forædler!$A$1,Forædler!$B$1,B14=Forædler!$A$2,Forædler!$B$2,B14=Forædler!$A$3,Forædler!$B$3,B14=Forædler!$A$4,Forædler!$B$4,B14=Forædler!$A$5,Forædler!$B$5,B14=Forædler!$A$6,Forædler!$B$6,B14=Forædler!$A$7,Forædler!$B$7,B14=Forædler!$A$8,Forædler!$B$8,B14=Forædler!$A$9,Forædler!$B$9,B14=Forædler!$A$10,Forædler!$B$10)</f>
        <v>Sejet</v>
      </c>
      <c r="B15" s="33" t="s">
        <v>73</v>
      </c>
      <c r="C15" s="34" t="s">
        <v>74</v>
      </c>
      <c r="D15" s="35">
        <v>69</v>
      </c>
      <c r="E15" s="34">
        <v>20205202</v>
      </c>
      <c r="F15" s="37"/>
      <c r="G15" s="38">
        <f t="shared" si="0"/>
        <v>0</v>
      </c>
    </row>
    <row r="16" spans="1:7" x14ac:dyDescent="0.25">
      <c r="A16" s="55" t="str" cm="1">
        <f t="array" ref="A16">_xlfn.IFS(B15=Forædler!$A$1,Forædler!$B$1,B15=Forædler!$A$2,Forædler!$B$2,B15=Forædler!$A$3,Forædler!$B$3,B15=Forædler!$A$4,Forædler!$B$4,B15=Forædler!$A$5,Forædler!$B$5,B15=Forædler!$A$6,Forædler!$B$6,B15=Forædler!$A$7,Forædler!$B$7,B15=Forædler!$A$8,Forædler!$B$8,B15=Forædler!$A$9,Forædler!$B$9,B15=Forædler!$A$10,Forædler!$B$10)</f>
        <v>Sejet</v>
      </c>
      <c r="B16" s="33" t="s">
        <v>75</v>
      </c>
      <c r="C16" s="34" t="s">
        <v>76</v>
      </c>
      <c r="D16" s="35">
        <v>69</v>
      </c>
      <c r="E16" s="34">
        <v>25200202</v>
      </c>
      <c r="F16" s="37"/>
      <c r="G16" s="38">
        <f t="shared" si="0"/>
        <v>0</v>
      </c>
    </row>
    <row r="17" spans="1:7" x14ac:dyDescent="0.25">
      <c r="A17" s="55" t="e" cm="1">
        <f t="array" ref="A17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17" s="33" t="s">
        <v>75</v>
      </c>
      <c r="C17" s="34" t="s">
        <v>78</v>
      </c>
      <c r="D17" s="35">
        <v>64</v>
      </c>
      <c r="E17" s="34">
        <v>25201202</v>
      </c>
      <c r="F17" s="37"/>
      <c r="G17" s="38">
        <f t="shared" si="0"/>
        <v>0</v>
      </c>
    </row>
    <row r="18" spans="1:7" x14ac:dyDescent="0.25">
      <c r="A18" s="55" t="str" cm="1">
        <f t="array" ref="A18">_xlfn.IFS(B17=Forædler!$A$1,Forædler!$B$1,B17=Forædler!$A$2,Forædler!$B$2,B17=Forædler!$A$3,Forædler!$B$3,B17=Forædler!$A$4,Forædler!$B$4,B17=Forædler!$A$5,Forædler!$B$5,B17=Forædler!$A$6,Forædler!$B$6,B17=Forædler!$A$7,Forædler!$B$7,B17=Forædler!$A$8,Forædler!$B$8,B17=Forædler!$A$9,Forædler!$B$9,B17=Forædler!$A$10,Forædler!$B$10)</f>
        <v>DSV</v>
      </c>
      <c r="B18" s="33" t="s">
        <v>270</v>
      </c>
      <c r="C18" s="34" t="s">
        <v>79</v>
      </c>
      <c r="D18" s="35">
        <v>56</v>
      </c>
      <c r="E18" s="34">
        <v>40200202</v>
      </c>
      <c r="F18" s="37"/>
      <c r="G18" s="38">
        <f t="shared" si="0"/>
        <v>0</v>
      </c>
    </row>
    <row r="19" spans="1:7" x14ac:dyDescent="0.25">
      <c r="A19" s="55" t="str" cm="1">
        <f t="array" ref="A19">_xlfn.IFS(B18=Forædler!$A$1,Forædler!$B$1,B18=Forædler!$A$2,Forædler!$B$2,B18=Forædler!$A$3,Forædler!$B$3,B18=Forædler!$A$4,Forædler!$B$4,B18=Forædler!$A$5,Forædler!$B$5,B18=Forædler!$A$6,Forædler!$B$6,B18=Forædler!$A$7,Forædler!$B$7,B18=Forædler!$A$8,Forædler!$B$8,B18=Forædler!$A$9,Forædler!$B$9,B18=Forædler!$A$10,Forædler!$B$10)</f>
        <v>Hornsyld Købmandsgaard</v>
      </c>
      <c r="B19" s="33" t="s">
        <v>75</v>
      </c>
      <c r="C19" s="34" t="s">
        <v>209</v>
      </c>
      <c r="D19" s="35">
        <v>65</v>
      </c>
      <c r="E19" s="34">
        <v>25202202</v>
      </c>
      <c r="F19" s="37"/>
      <c r="G19" s="38">
        <f t="shared" si="0"/>
        <v>0</v>
      </c>
    </row>
    <row r="20" spans="1:7" x14ac:dyDescent="0.25">
      <c r="A20" s="55" t="e" cm="1">
        <f t="array" ref="A20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20" s="33" t="s">
        <v>270</v>
      </c>
      <c r="C20" s="34" t="s">
        <v>80</v>
      </c>
      <c r="D20" s="35">
        <v>55</v>
      </c>
      <c r="E20" s="34">
        <v>40201202</v>
      </c>
      <c r="F20" s="37"/>
      <c r="G20" s="38">
        <f t="shared" si="0"/>
        <v>0</v>
      </c>
    </row>
    <row r="21" spans="1:7" x14ac:dyDescent="0.25">
      <c r="A21" s="55" t="str" cm="1">
        <f t="array" ref="A21">_xlfn.IFS(B19=Forædler!$A$1,Forædler!$B$1,B19=Forædler!$A$2,Forædler!$B$2,B19=Forædler!$A$3,Forædler!$B$3,B19=Forædler!$A$4,Forædler!$B$4,B19=Forædler!$A$5,Forædler!$B$5,B19=Forædler!$A$6,Forædler!$B$6,B19=Forædler!$A$7,Forædler!$B$7,B19=Forædler!$A$8,Forædler!$B$8,B19=Forædler!$A$9,Forædler!$B$9,B19=Forædler!$A$10,Forædler!$B$10)</f>
        <v>DSV</v>
      </c>
      <c r="B21" s="33" t="s">
        <v>69</v>
      </c>
      <c r="C21" s="34" t="s">
        <v>81</v>
      </c>
      <c r="D21" s="35">
        <v>60</v>
      </c>
      <c r="E21" s="34">
        <v>10201202</v>
      </c>
      <c r="F21" s="37"/>
      <c r="G21" s="38">
        <f t="shared" si="0"/>
        <v>0</v>
      </c>
    </row>
    <row r="22" spans="1:7" x14ac:dyDescent="0.25">
      <c r="A22" s="55" t="str" cm="1">
        <f t="array" ref="A22">_xlfn.IFS(B20=Forædler!$A$1,Forædler!$B$1,B20=Forædler!$A$2,Forædler!$B$2,B20=Forædler!$A$3,Forædler!$B$3,B20=Forædler!$A$4,Forædler!$B$4,B20=Forædler!$A$5,Forædler!$B$5,B20=Forædler!$A$6,Forædler!$B$6,B20=Forædler!$A$7,Forædler!$B$7,B20=Forædler!$A$8,Forædler!$B$8,B20=Forædler!$A$9,Forædler!$B$9,B20=Forædler!$A$10,Forædler!$B$10)</f>
        <v>Hornsyld Købmandsgaard</v>
      </c>
      <c r="B22" s="33" t="s">
        <v>82</v>
      </c>
      <c r="C22" s="34" t="s">
        <v>83</v>
      </c>
      <c r="D22" s="35">
        <v>65</v>
      </c>
      <c r="E22" s="34">
        <v>55200202</v>
      </c>
      <c r="F22" s="37"/>
      <c r="G22" s="38">
        <f t="shared" si="0"/>
        <v>0</v>
      </c>
    </row>
    <row r="23" spans="1:7" x14ac:dyDescent="0.25">
      <c r="A23" s="55" t="str" cm="1">
        <f t="array" ref="A23">_xlfn.IFS(B22=Forædler!$A$1,Forædler!$B$1,B22=Forædler!$A$2,Forædler!$B$2,B22=Forædler!$A$3,Forædler!$B$3,B22=Forædler!$A$4,Forædler!$B$4,B22=Forædler!$A$5,Forædler!$B$5,B22=Forædler!$A$6,Forædler!$B$6,B22=Forædler!$A$7,Forædler!$B$7,B22=Forædler!$A$8,Forædler!$B$8,B22=Forædler!$A$9,Forædler!$B$9,B22=Forædler!$A$10,Forædler!$B$10)</f>
        <v>Syngenta</v>
      </c>
      <c r="B23" s="33" t="s">
        <v>73</v>
      </c>
      <c r="C23" s="34" t="s">
        <v>84</v>
      </c>
      <c r="D23" s="35">
        <v>69</v>
      </c>
      <c r="E23" s="34">
        <v>20206202</v>
      </c>
      <c r="F23" s="37"/>
      <c r="G23" s="38">
        <f t="shared" si="0"/>
        <v>0</v>
      </c>
    </row>
    <row r="24" spans="1:7" x14ac:dyDescent="0.25">
      <c r="A24" s="55" t="str" cm="1">
        <f t="array" ref="A24">_xlfn.IFS(B23=Forædler!$A$1,Forædler!$B$1,B23=Forædler!$A$2,Forædler!$B$2,B23=Forædler!$A$3,Forædler!$B$3,B23=Forædler!$A$4,Forædler!$B$4,B23=Forædler!$A$5,Forædler!$B$5,B23=Forædler!$A$6,Forædler!$B$6,B23=Forædler!$A$7,Forædler!$B$7,B23=Forædler!$A$8,Forædler!$B$8,B23=Forædler!$A$9,Forædler!$B$9,B23=Forædler!$A$10,Forædler!$B$10)</f>
        <v>Sejet</v>
      </c>
      <c r="B24" s="33" t="s">
        <v>73</v>
      </c>
      <c r="C24" s="34" t="s">
        <v>85</v>
      </c>
      <c r="D24" s="35">
        <v>67</v>
      </c>
      <c r="E24" s="34">
        <v>20201202</v>
      </c>
      <c r="F24" s="37"/>
      <c r="G24" s="38">
        <f t="shared" si="0"/>
        <v>0</v>
      </c>
    </row>
    <row r="25" spans="1:7" x14ac:dyDescent="0.25">
      <c r="A25" s="55" t="str" cm="1">
        <f t="array" ref="A25">_xlfn.IFS(B24=Forædler!$A$1,Forædler!$B$1,B24=Forædler!$A$2,Forædler!$B$2,B24=Forædler!$A$3,Forædler!$B$3,B24=Forædler!$A$4,Forædler!$B$4,B24=Forædler!$A$5,Forædler!$B$5,B24=Forædler!$A$6,Forædler!$B$6,B24=Forædler!$A$7,Forædler!$B$7,B24=Forædler!$A$8,Forædler!$B$8,B24=Forædler!$A$9,Forædler!$B$9,B24=Forædler!$A$10,Forædler!$B$10)</f>
        <v>Sejet</v>
      </c>
      <c r="B25" s="33" t="s">
        <v>86</v>
      </c>
      <c r="C25" s="34" t="s">
        <v>87</v>
      </c>
      <c r="D25" s="35">
        <v>140</v>
      </c>
      <c r="E25" s="34">
        <v>45200202</v>
      </c>
      <c r="F25" s="37"/>
      <c r="G25" s="38">
        <f t="shared" si="0"/>
        <v>0</v>
      </c>
    </row>
    <row r="26" spans="1:7" x14ac:dyDescent="0.25">
      <c r="A26" s="55" t="str" cm="1">
        <f t="array" ref="A26">_xlfn.IFS(B25=Forædler!$A$1,Forædler!$B$1,B25=Forædler!$A$2,Forædler!$B$2,B25=Forædler!$A$3,Forædler!$B$3,B25=Forædler!$A$4,Forædler!$B$4,B25=Forædler!$A$5,Forædler!$B$5,B25=Forædler!$A$6,Forædler!$B$6,B25=Forædler!$A$7,Forædler!$B$7,B25=Forædler!$A$8,Forædler!$B$8,B25=Forædler!$A$9,Forædler!$B$9,B25=Forædler!$A$10,Forædler!$B$10)</f>
        <v>Ragt</v>
      </c>
      <c r="B26" s="33" t="s">
        <v>69</v>
      </c>
      <c r="C26" s="34" t="s">
        <v>88</v>
      </c>
      <c r="D26" s="35">
        <v>56</v>
      </c>
      <c r="E26" s="34">
        <v>10202202</v>
      </c>
      <c r="F26" s="37"/>
      <c r="G26" s="38">
        <f t="shared" si="0"/>
        <v>0</v>
      </c>
    </row>
    <row r="27" spans="1:7" x14ac:dyDescent="0.25">
      <c r="A27" s="55" t="str" cm="1">
        <f t="array" ref="A27">_xlfn.IFS(B26=Forædler!$A$1,Forædler!$B$1,B26=Forædler!$A$2,Forædler!$B$2,B26=Forædler!$A$3,Forædler!$B$3,B26=Forædler!$A$4,Forædler!$B$4,B26=Forædler!$A$5,Forædler!$B$5,B26=Forædler!$A$6,Forædler!$B$6,B26=Forædler!$A$7,Forædler!$B$7,B26=Forædler!$A$8,Forædler!$B$8,B26=Forædler!$A$9,Forædler!$B$9,B26=Forædler!$A$10,Forædler!$B$10)</f>
        <v>Nordic seed</v>
      </c>
      <c r="B27" s="33" t="s">
        <v>270</v>
      </c>
      <c r="C27" s="34" t="s">
        <v>89</v>
      </c>
      <c r="D27" s="35">
        <v>54</v>
      </c>
      <c r="E27" s="34">
        <v>40202202</v>
      </c>
      <c r="F27" s="37"/>
      <c r="G27" s="38">
        <f t="shared" si="0"/>
        <v>0</v>
      </c>
    </row>
    <row r="28" spans="1:7" x14ac:dyDescent="0.25">
      <c r="A28" s="55" t="str" cm="1">
        <f t="array" ref="A28">_xlfn.IFS(B27=Forædler!$A$1,Forædler!$B$1,B27=Forædler!$A$2,Forædler!$B$2,B27=Forædler!$A$3,Forædler!$B$3,B27=Forædler!$A$4,Forædler!$B$4,B27=Forædler!$A$5,Forædler!$B$5,B27=Forædler!$A$6,Forædler!$B$6,B27=Forædler!$A$7,Forædler!$B$7,B27=Forædler!$A$8,Forædler!$B$8,B27=Forædler!$A$9,Forædler!$B$9,B27=Forædler!$A$10,Forædler!$B$10)</f>
        <v>Hornsyld Købmandsgaard</v>
      </c>
      <c r="B28" s="39" t="s">
        <v>90</v>
      </c>
      <c r="C28" s="34" t="s">
        <v>91</v>
      </c>
      <c r="D28" s="35">
        <v>55</v>
      </c>
      <c r="E28" s="34">
        <v>30200202</v>
      </c>
      <c r="F28" s="37"/>
      <c r="G28" s="38">
        <f t="shared" si="0"/>
        <v>0</v>
      </c>
    </row>
    <row r="29" spans="1:7" x14ac:dyDescent="0.25">
      <c r="A29" s="55" t="str" cm="1">
        <f t="array" ref="A29">_xlfn.IFS(B28=Forædler!$A$1,Forædler!$B$1,B28=Forædler!$A$2,Forædler!$B$2,B28=Forædler!$A$3,Forædler!$B$3,B28=Forædler!$A$4,Forædler!$B$4,B28=Forædler!$A$5,Forædler!$B$5,B28=Forædler!$A$6,Forædler!$B$6,B28=Forædler!$A$7,Forædler!$B$7,B28=Forædler!$A$8,Forædler!$B$8,B28=Forædler!$A$9,Forædler!$B$9,B28=Forædler!$A$10,Forædler!$B$10)</f>
        <v>KWS</v>
      </c>
      <c r="B29" s="33" t="s">
        <v>270</v>
      </c>
      <c r="C29" s="34" t="s">
        <v>92</v>
      </c>
      <c r="D29" s="35">
        <v>63</v>
      </c>
      <c r="E29" s="34">
        <v>40204202</v>
      </c>
      <c r="F29" s="37"/>
      <c r="G29" s="38">
        <f t="shared" si="0"/>
        <v>0</v>
      </c>
    </row>
    <row r="30" spans="1:7" x14ac:dyDescent="0.25">
      <c r="A30" s="55" t="str" cm="1">
        <f t="array" ref="A30">_xlfn.IFS(B29=Forædler!$A$1,Forædler!$B$1,B29=Forædler!$A$2,Forædler!$B$2,B29=Forædler!$A$3,Forædler!$B$3,B29=Forædler!$A$4,Forædler!$B$4,B29=Forædler!$A$5,Forædler!$B$5,B29=Forædler!$A$6,Forædler!$B$6,B29=Forædler!$A$7,Forædler!$B$7,B29=Forædler!$A$8,Forædler!$B$8,B29=Forædler!$A$9,Forædler!$B$9,B29=Forædler!$A$10,Forædler!$B$10)</f>
        <v>Hornsyld Købmandsgaard</v>
      </c>
      <c r="B30" s="33" t="s">
        <v>69</v>
      </c>
      <c r="C30" s="34" t="s">
        <v>93</v>
      </c>
      <c r="D30" s="35">
        <v>68</v>
      </c>
      <c r="E30" s="34">
        <v>10204202</v>
      </c>
      <c r="F30" s="37"/>
      <c r="G30" s="38">
        <f t="shared" si="0"/>
        <v>0</v>
      </c>
    </row>
    <row r="31" spans="1:7" x14ac:dyDescent="0.25">
      <c r="A31" s="55" t="e" cm="1">
        <f t="array" ref="A31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31" s="33" t="s">
        <v>73</v>
      </c>
      <c r="C31" s="34" t="s">
        <v>94</v>
      </c>
      <c r="D31" s="35">
        <v>69</v>
      </c>
      <c r="E31" s="34">
        <v>20203202</v>
      </c>
      <c r="F31" s="37"/>
      <c r="G31" s="38">
        <f t="shared" si="0"/>
        <v>0</v>
      </c>
    </row>
    <row r="32" spans="1:7" x14ac:dyDescent="0.25">
      <c r="A32" s="55" t="str" cm="1">
        <f t="array" ref="A32">_xlfn.IFS(B30=Forædler!$A$1,Forædler!$B$1,B30=Forædler!$A$2,Forædler!$B$2,B30=Forædler!$A$3,Forædler!$B$3,B30=Forædler!$A$4,Forædler!$B$4,B30=Forædler!$A$5,Forædler!$B$5,B30=Forædler!$A$6,Forædler!$B$6,B30=Forædler!$A$7,Forædler!$B$7,B30=Forædler!$A$8,Forædler!$B$8,B30=Forædler!$A$9,Forædler!$B$9,B30=Forædler!$A$10,Forædler!$B$10)</f>
        <v>Nordic seed</v>
      </c>
      <c r="B32" s="33" t="s">
        <v>90</v>
      </c>
      <c r="C32" s="34" t="s">
        <v>210</v>
      </c>
      <c r="D32" s="35">
        <v>70</v>
      </c>
      <c r="E32" s="34">
        <v>30208202</v>
      </c>
      <c r="F32" s="37"/>
      <c r="G32" s="38">
        <f t="shared" si="0"/>
        <v>0</v>
      </c>
    </row>
    <row r="33" spans="1:7" x14ac:dyDescent="0.25">
      <c r="A33" s="55" t="str" cm="1">
        <f t="array" ref="A33">_xlfn.IFS(B31=Forædler!$A$1,Forædler!$B$1,B31=Forædler!$A$2,Forædler!$B$2,B31=Forædler!$A$3,Forædler!$B$3,B31=Forædler!$A$4,Forædler!$B$4,B31=Forædler!$A$5,Forædler!$B$5,B31=Forædler!$A$6,Forædler!$B$6,B31=Forædler!$A$7,Forædler!$B$7,B31=Forædler!$A$8,Forædler!$B$8,B31=Forædler!$A$9,Forædler!$B$9,B31=Forædler!$A$10,Forædler!$B$10)</f>
        <v>Sejet</v>
      </c>
      <c r="B33" s="33" t="s">
        <v>90</v>
      </c>
      <c r="C33" s="34" t="s">
        <v>95</v>
      </c>
      <c r="D33" s="35">
        <v>65</v>
      </c>
      <c r="E33" s="34">
        <v>30206202</v>
      </c>
      <c r="F33" s="37"/>
      <c r="G33" s="38">
        <f t="shared" si="0"/>
        <v>0</v>
      </c>
    </row>
    <row r="34" spans="1:7" x14ac:dyDescent="0.25">
      <c r="A34" s="55" t="e" cm="1">
        <f t="array" ref="A34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34" s="33" t="s">
        <v>90</v>
      </c>
      <c r="C34" s="34" t="s">
        <v>96</v>
      </c>
      <c r="D34" s="35">
        <v>60</v>
      </c>
      <c r="E34" s="34">
        <v>30201202</v>
      </c>
      <c r="F34" s="37"/>
      <c r="G34" s="38">
        <f t="shared" si="0"/>
        <v>0</v>
      </c>
    </row>
    <row r="35" spans="1:7" x14ac:dyDescent="0.25">
      <c r="A35" s="55" t="str" cm="1">
        <f t="array" ref="A35">_xlfn.IFS(B32=Forædler!$A$1,Forædler!$B$1,B32=Forædler!$A$2,Forædler!$B$2,B32=Forædler!$A$3,Forædler!$B$3,B32=Forædler!$A$4,Forædler!$B$4,B32=Forædler!$A$5,Forædler!$B$5,B32=Forædler!$A$6,Forædler!$B$6,B32=Forædler!$A$7,Forædler!$B$7,B32=Forædler!$A$8,Forædler!$B$8,B32=Forædler!$A$9,Forædler!$B$9,B32=Forædler!$A$10,Forædler!$B$10)</f>
        <v>KWS</v>
      </c>
      <c r="B35" s="33" t="s">
        <v>90</v>
      </c>
      <c r="C35" s="34" t="s">
        <v>97</v>
      </c>
      <c r="D35" s="35">
        <v>57</v>
      </c>
      <c r="E35" s="34">
        <v>30202202</v>
      </c>
      <c r="F35" s="37"/>
      <c r="G35" s="38">
        <f t="shared" si="0"/>
        <v>0</v>
      </c>
    </row>
    <row r="36" spans="1:7" x14ac:dyDescent="0.25">
      <c r="A36" s="55" t="str" cm="1">
        <f t="array" ref="A36">_xlfn.IFS(B33=Forædler!$A$1,Forædler!$B$1,B33=Forædler!$A$2,Forædler!$B$2,B33=Forædler!$A$3,Forædler!$B$3,B33=Forædler!$A$4,Forædler!$B$4,B33=Forædler!$A$5,Forædler!$B$5,B33=Forædler!$A$6,Forædler!$B$6,B33=Forædler!$A$7,Forædler!$B$7,B33=Forædler!$A$8,Forædler!$B$8,B33=Forædler!$A$9,Forædler!$B$9,B33=Forædler!$A$10,Forædler!$B$10)</f>
        <v>KWS</v>
      </c>
      <c r="B36" s="33" t="s">
        <v>90</v>
      </c>
      <c r="C36" s="34" t="s">
        <v>98</v>
      </c>
      <c r="D36" s="35">
        <v>57</v>
      </c>
      <c r="E36" s="34">
        <v>30203202</v>
      </c>
      <c r="F36" s="37"/>
      <c r="G36" s="38">
        <f t="shared" si="0"/>
        <v>0</v>
      </c>
    </row>
    <row r="37" spans="1:7" x14ac:dyDescent="0.25">
      <c r="A37" s="55" t="str" cm="1">
        <f t="array" ref="A37">_xlfn.IFS(B34=Forædler!$A$1,Forædler!$B$1,B34=Forædler!$A$2,Forædler!$B$2,B34=Forædler!$A$3,Forædler!$B$3,B34=Forædler!$A$4,Forædler!$B$4,B34=Forædler!$A$5,Forædler!$B$5,B34=Forædler!$A$6,Forædler!$B$6,B34=Forædler!$A$7,Forædler!$B$7,B34=Forædler!$A$8,Forædler!$B$8,B34=Forædler!$A$9,Forædler!$B$9,B34=Forædler!$A$10,Forædler!$B$10)</f>
        <v>KWS</v>
      </c>
      <c r="B37" s="33" t="s">
        <v>90</v>
      </c>
      <c r="C37" s="34" t="s">
        <v>99</v>
      </c>
      <c r="D37" s="35">
        <v>55</v>
      </c>
      <c r="E37" s="34">
        <v>30204202</v>
      </c>
      <c r="F37" s="37"/>
      <c r="G37" s="38">
        <f t="shared" si="0"/>
        <v>0</v>
      </c>
    </row>
    <row r="38" spans="1:7" x14ac:dyDescent="0.25">
      <c r="A38" s="55" t="str" cm="1">
        <f t="array" ref="A38">_xlfn.IFS(B35=Forædler!$A$1,Forædler!$B$1,B35=Forædler!$A$2,Forædler!$B$2,B35=Forædler!$A$3,Forædler!$B$3,B35=Forædler!$A$4,Forædler!$B$4,B35=Forædler!$A$5,Forædler!$B$5,B35=Forædler!$A$6,Forædler!$B$6,B35=Forædler!$A$7,Forædler!$B$7,B35=Forædler!$A$8,Forædler!$B$8,B35=Forædler!$A$9,Forædler!$B$9,B35=Forædler!$A$10,Forædler!$B$10)</f>
        <v>KWS</v>
      </c>
      <c r="B38" s="33" t="s">
        <v>90</v>
      </c>
      <c r="C38" s="34" t="s">
        <v>100</v>
      </c>
      <c r="D38" s="35">
        <v>55</v>
      </c>
      <c r="E38" s="34">
        <v>30205202</v>
      </c>
      <c r="F38" s="37"/>
      <c r="G38" s="38">
        <f t="shared" si="0"/>
        <v>0</v>
      </c>
    </row>
    <row r="39" spans="1:7" x14ac:dyDescent="0.25">
      <c r="A39" s="55" t="e" cm="1">
        <f t="array" ref="A39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39" s="33" t="s">
        <v>90</v>
      </c>
      <c r="C39" s="34" t="s">
        <v>101</v>
      </c>
      <c r="D39" s="35">
        <v>67</v>
      </c>
      <c r="E39" s="34">
        <v>30207202</v>
      </c>
      <c r="F39" s="37"/>
      <c r="G39" s="38">
        <f t="shared" si="0"/>
        <v>0</v>
      </c>
    </row>
    <row r="40" spans="1:7" x14ac:dyDescent="0.25">
      <c r="A40" s="55"/>
      <c r="B40" s="33" t="s">
        <v>73</v>
      </c>
      <c r="C40" s="34" t="s">
        <v>266</v>
      </c>
      <c r="D40" s="35">
        <v>69</v>
      </c>
      <c r="E40" s="34">
        <v>20208202</v>
      </c>
      <c r="F40" s="37"/>
      <c r="G40" s="38">
        <f t="shared" si="0"/>
        <v>0</v>
      </c>
    </row>
    <row r="41" spans="1:7" x14ac:dyDescent="0.25">
      <c r="A41" s="55" t="str" cm="1">
        <f t="array" ref="A41">_xlfn.IFS(B36=Forædler!$A$1,Forædler!$B$1,B36=Forædler!$A$2,Forædler!$B$2,B36=Forædler!$A$3,Forædler!$B$3,B36=Forædler!$A$4,Forædler!$B$4,B36=Forædler!$A$5,Forædler!$B$5,B36=Forædler!$A$6,Forædler!$B$6,B36=Forædler!$A$7,Forædler!$B$7,B36=Forædler!$A$8,Forædler!$B$8,B36=Forædler!$A$9,Forædler!$B$9,B36=Forædler!$A$10,Forædler!$B$10)</f>
        <v>KWS</v>
      </c>
      <c r="B41" s="33" t="s">
        <v>73</v>
      </c>
      <c r="C41" s="34" t="s">
        <v>102</v>
      </c>
      <c r="D41" s="35">
        <v>69</v>
      </c>
      <c r="E41" s="34">
        <v>20202202</v>
      </c>
      <c r="F41" s="37"/>
      <c r="G41" s="38">
        <f t="shared" si="0"/>
        <v>0</v>
      </c>
    </row>
    <row r="42" spans="1:7" x14ac:dyDescent="0.25">
      <c r="A42" s="55" t="str" cm="1">
        <f t="array" ref="A42">_xlfn.IFS(B37=Forædler!$A$1,Forædler!$B$1,B37=Forædler!$A$2,Forædler!$B$2,B37=Forædler!$A$3,Forædler!$B$3,B37=Forædler!$A$4,Forædler!$B$4,B37=Forædler!$A$5,Forædler!$B$5,B37=Forædler!$A$6,Forædler!$B$6,B37=Forædler!$A$7,Forædler!$B$7,B37=Forædler!$A$8,Forædler!$B$8,B37=Forædler!$A$9,Forædler!$B$9,B37=Forædler!$A$10,Forædler!$B$10)</f>
        <v>KWS</v>
      </c>
      <c r="B42" s="33" t="s">
        <v>73</v>
      </c>
      <c r="C42" s="34" t="s">
        <v>211</v>
      </c>
      <c r="D42" s="35">
        <v>69</v>
      </c>
      <c r="E42" s="34">
        <v>20210202</v>
      </c>
      <c r="F42" s="37"/>
      <c r="G42" s="38">
        <f t="shared" si="0"/>
        <v>0</v>
      </c>
    </row>
    <row r="43" spans="1:7" x14ac:dyDescent="0.25">
      <c r="A43" s="55" t="e" cm="1">
        <f t="array" ref="A43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43" s="33" t="s">
        <v>69</v>
      </c>
      <c r="C43" s="34" t="s">
        <v>212</v>
      </c>
      <c r="D43" s="35">
        <v>69</v>
      </c>
      <c r="E43" s="34">
        <v>10211202</v>
      </c>
      <c r="F43" s="37"/>
      <c r="G43" s="38">
        <f t="shared" si="0"/>
        <v>0</v>
      </c>
    </row>
    <row r="44" spans="1:7" x14ac:dyDescent="0.25">
      <c r="A44" s="55" t="str" cm="1">
        <f t="array" ref="A44">_xlfn.IFS(B38=Forædler!$A$1,Forædler!$B$1,B38=Forædler!$A$2,Forædler!$B$2,B38=Forædler!$A$3,Forædler!$B$3,B38=Forædler!$A$4,Forædler!$B$4,B38=Forædler!$A$5,Forædler!$B$5,B38=Forædler!$A$6,Forædler!$B$6,B38=Forædler!$A$7,Forædler!$B$7,B38=Forædler!$A$8,Forædler!$B$8,B38=Forædler!$A$9,Forædler!$B$9,B38=Forædler!$A$10,Forædler!$B$10)</f>
        <v>KWS</v>
      </c>
      <c r="B44" s="33" t="s">
        <v>69</v>
      </c>
      <c r="C44" s="34" t="s">
        <v>213</v>
      </c>
      <c r="D44" s="35">
        <v>69</v>
      </c>
      <c r="E44" s="34">
        <v>10212202</v>
      </c>
      <c r="F44" s="37"/>
      <c r="G44" s="38">
        <f t="shared" si="0"/>
        <v>0</v>
      </c>
    </row>
    <row r="45" spans="1:7" x14ac:dyDescent="0.25">
      <c r="A45" s="55" t="str" cm="1">
        <f t="array" ref="A45">_xlfn.IFS(B39=Forædler!$A$1,Forædler!$B$1,B39=Forædler!$A$2,Forædler!$B$2,B39=Forædler!$A$3,Forædler!$B$3,B39=Forædler!$A$4,Forædler!$B$4,B39=Forædler!$A$5,Forædler!$B$5,B39=Forædler!$A$6,Forædler!$B$6,B39=Forædler!$A$7,Forædler!$B$7,B39=Forædler!$A$8,Forædler!$B$8,B39=Forædler!$A$9,Forædler!$B$9,B39=Forædler!$A$10,Forædler!$B$10)</f>
        <v>KWS</v>
      </c>
      <c r="B45" s="33" t="s">
        <v>69</v>
      </c>
      <c r="C45" s="34" t="s">
        <v>264</v>
      </c>
      <c r="D45" s="35">
        <v>69</v>
      </c>
      <c r="E45" s="34">
        <v>10213202</v>
      </c>
      <c r="F45" s="37"/>
      <c r="G45" s="38">
        <f t="shared" si="0"/>
        <v>0</v>
      </c>
    </row>
    <row r="46" spans="1:7" x14ac:dyDescent="0.25">
      <c r="A46" s="55"/>
      <c r="B46" s="33" t="s">
        <v>73</v>
      </c>
      <c r="C46" s="34" t="s">
        <v>267</v>
      </c>
      <c r="D46" s="35">
        <v>69</v>
      </c>
      <c r="E46" s="34">
        <v>20209202</v>
      </c>
      <c r="F46" s="37"/>
      <c r="G46" s="38">
        <f t="shared" si="0"/>
        <v>0</v>
      </c>
    </row>
    <row r="47" spans="1:7" x14ac:dyDescent="0.25">
      <c r="A47" s="55" t="e" cm="1">
        <f t="array" ref="A47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47" s="33" t="s">
        <v>69</v>
      </c>
      <c r="C47" s="34" t="s">
        <v>104</v>
      </c>
      <c r="D47" s="35">
        <v>69</v>
      </c>
      <c r="E47" s="34">
        <v>10210202</v>
      </c>
      <c r="F47" s="37"/>
      <c r="G47" s="38">
        <f t="shared" si="0"/>
        <v>0</v>
      </c>
    </row>
    <row r="48" spans="1:7" x14ac:dyDescent="0.25">
      <c r="A48" s="55" t="e" cm="1">
        <f t="array" ref="A48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48" s="33" t="s">
        <v>69</v>
      </c>
      <c r="C48" s="34" t="s">
        <v>105</v>
      </c>
      <c r="D48" s="35">
        <v>68</v>
      </c>
      <c r="E48" s="34">
        <v>10206202</v>
      </c>
      <c r="F48" s="37"/>
      <c r="G48" s="38">
        <f t="shared" si="0"/>
        <v>0</v>
      </c>
    </row>
    <row r="49" spans="1:7" x14ac:dyDescent="0.25">
      <c r="A49" s="55" t="str" cm="1">
        <f t="array" ref="A49">_xlfn.IFS(B41=Forædler!$A$1,Forædler!$B$1,B41=Forædler!$A$2,Forædler!$B$2,B41=Forædler!$A$3,Forædler!$B$3,B41=Forædler!$A$4,Forædler!$B$4,B41=Forædler!$A$5,Forædler!$B$5,B41=Forædler!$A$6,Forædler!$B$6,B41=Forædler!$A$7,Forædler!$B$7,B41=Forædler!$A$8,Forædler!$B$8,B41=Forædler!$A$9,Forædler!$B$9,B41=Forædler!$A$10,Forædler!$B$10)</f>
        <v>Sejet</v>
      </c>
      <c r="B49" s="33" t="s">
        <v>86</v>
      </c>
      <c r="C49" s="34" t="s">
        <v>106</v>
      </c>
      <c r="D49" s="35">
        <v>60</v>
      </c>
      <c r="E49" s="34">
        <v>45201202</v>
      </c>
      <c r="F49" s="37"/>
      <c r="G49" s="38">
        <f t="shared" ref="G49:G56" si="1">SUM(F49*D49/100)</f>
        <v>0</v>
      </c>
    </row>
    <row r="50" spans="1:7" x14ac:dyDescent="0.25">
      <c r="A50" s="55" t="e" cm="1">
        <f t="array" ref="A50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50" s="33" t="s">
        <v>86</v>
      </c>
      <c r="C50" s="34" t="s">
        <v>107</v>
      </c>
      <c r="D50" s="35">
        <v>67</v>
      </c>
      <c r="E50" s="34">
        <v>45204202</v>
      </c>
      <c r="F50" s="37"/>
      <c r="G50" s="38">
        <f>SUM(F50*D50/100)</f>
        <v>0</v>
      </c>
    </row>
    <row r="51" spans="1:7" x14ac:dyDescent="0.25">
      <c r="A51" s="55" t="str" cm="1">
        <f t="array" ref="A51">_xlfn.IFS(B42=Forædler!$A$1,Forædler!$B$1,B42=Forædler!$A$2,Forædler!$B$2,B42=Forædler!$A$3,Forædler!$B$3,B42=Forædler!$A$4,Forædler!$B$4,B42=Forædler!$A$5,Forædler!$B$5,B42=Forædler!$A$6,Forædler!$B$6,B42=Forædler!$A$7,Forædler!$B$7,B42=Forædler!$A$8,Forædler!$B$8,B42=Forædler!$A$9,Forædler!$B$9,B42=Forædler!$A$10,Forædler!$B$10)</f>
        <v>Sejet</v>
      </c>
      <c r="B51" s="39" t="s">
        <v>86</v>
      </c>
      <c r="C51" s="37" t="s">
        <v>108</v>
      </c>
      <c r="D51" s="35">
        <v>67</v>
      </c>
      <c r="E51" s="34">
        <v>45203202</v>
      </c>
      <c r="F51" s="37"/>
      <c r="G51" s="38">
        <f t="shared" si="1"/>
        <v>0</v>
      </c>
    </row>
    <row r="52" spans="1:7" x14ac:dyDescent="0.25">
      <c r="A52" s="55" t="e" cm="1">
        <f t="array" ref="A52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52" s="33" t="s">
        <v>69</v>
      </c>
      <c r="C52" s="34" t="s">
        <v>109</v>
      </c>
      <c r="D52" s="35">
        <v>55</v>
      </c>
      <c r="E52" s="34">
        <v>10207202</v>
      </c>
      <c r="F52" s="37"/>
      <c r="G52" s="38">
        <f t="shared" si="1"/>
        <v>0</v>
      </c>
    </row>
    <row r="53" spans="1:7" x14ac:dyDescent="0.25">
      <c r="A53" s="55" t="str" cm="1">
        <f t="array" ref="A53">_xlfn.IFS(B48=Forædler!$A$1,Forædler!$B$1,B48=Forædler!$A$2,Forædler!$B$2,B48=Forædler!$A$3,Forædler!$B$3,B48=Forædler!$A$4,Forædler!$B$4,B48=Forædler!$A$5,Forædler!$B$5,B48=Forædler!$A$6,Forædler!$B$6,B48=Forædler!$A$7,Forædler!$B$7,B48=Forædler!$A$8,Forædler!$B$8,B48=Forædler!$A$9,Forædler!$B$9,B48=Forædler!$A$10,Forædler!$B$10)</f>
        <v>Nordic seed</v>
      </c>
      <c r="B53" s="33" t="s">
        <v>82</v>
      </c>
      <c r="C53" s="34" t="s">
        <v>110</v>
      </c>
      <c r="D53" s="35">
        <v>65</v>
      </c>
      <c r="E53" s="34">
        <v>55201202</v>
      </c>
      <c r="F53" s="37"/>
      <c r="G53" s="38">
        <f t="shared" si="1"/>
        <v>0</v>
      </c>
    </row>
    <row r="54" spans="1:7" x14ac:dyDescent="0.25">
      <c r="A54" s="55" t="str" cm="1">
        <f t="array" ref="A54">_xlfn.IFS(B49=Forædler!$A$1,Forædler!$B$1,B49=Forædler!$A$2,Forædler!$B$2,B49=Forædler!$A$3,Forædler!$B$3,B49=Forædler!$A$4,Forædler!$B$4,B49=Forædler!$A$5,Forædler!$B$5,B49=Forædler!$A$6,Forædler!$B$6,B49=Forædler!$A$7,Forædler!$B$7,B49=Forædler!$A$8,Forædler!$B$8,B49=Forædler!$A$9,Forædler!$B$9,B49=Forædler!$A$10,Forædler!$B$10)</f>
        <v>Ragt</v>
      </c>
      <c r="B54" s="33" t="s">
        <v>82</v>
      </c>
      <c r="C54" s="34" t="s">
        <v>111</v>
      </c>
      <c r="D54" s="35">
        <v>69</v>
      </c>
      <c r="E54" s="34">
        <v>55202202</v>
      </c>
      <c r="F54" s="37"/>
      <c r="G54" s="38">
        <f t="shared" si="1"/>
        <v>0</v>
      </c>
    </row>
    <row r="55" spans="1:7" x14ac:dyDescent="0.25">
      <c r="A55" s="55"/>
      <c r="B55" s="33" t="s">
        <v>69</v>
      </c>
      <c r="C55" s="34" t="s">
        <v>112</v>
      </c>
      <c r="D55" s="35">
        <v>55</v>
      </c>
      <c r="E55" s="34">
        <v>10208202</v>
      </c>
      <c r="F55" s="37"/>
      <c r="G55" s="38">
        <f t="shared" si="1"/>
        <v>0</v>
      </c>
    </row>
    <row r="56" spans="1:7" x14ac:dyDescent="0.25">
      <c r="A56" s="55" t="str" cm="1">
        <f t="array" ref="A56">_xlfn.IFS(B50=Forædler!$A$1,Forædler!$B$1,B50=Forædler!$A$2,Forædler!$B$2,B50=Forædler!$A$3,Forædler!$B$3,B50=Forædler!$A$4,Forædler!$B$4,B50=Forædler!$A$5,Forædler!$B$5,B50=Forædler!$A$6,Forædler!$B$6,B50=Forædler!$A$7,Forædler!$B$7,B50=Forædler!$A$8,Forædler!$B$8,B50=Forædler!$A$9,Forædler!$B$9,B50=Forædler!$A$10,Forædler!$B$10)</f>
        <v>Ragt</v>
      </c>
      <c r="B56" s="33" t="s">
        <v>69</v>
      </c>
      <c r="C56" s="34" t="s">
        <v>113</v>
      </c>
      <c r="D56" s="35">
        <v>64</v>
      </c>
      <c r="E56" s="34">
        <v>10209202</v>
      </c>
      <c r="F56" s="37"/>
      <c r="G56" s="38">
        <f t="shared" si="1"/>
        <v>0</v>
      </c>
    </row>
    <row r="57" spans="1:7" x14ac:dyDescent="0.25">
      <c r="A57" s="55"/>
      <c r="B57" s="33"/>
      <c r="C57" s="37"/>
      <c r="D57" s="96"/>
      <c r="E57" s="54"/>
      <c r="F57" s="37"/>
      <c r="G57" s="38"/>
    </row>
    <row r="58" spans="1:7" x14ac:dyDescent="0.25">
      <c r="A58" s="55" t="e" cm="1">
        <f t="array" ref="A58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58" s="40"/>
      <c r="C58" s="41"/>
      <c r="D58" s="42"/>
      <c r="E58" s="41"/>
      <c r="F58" s="43"/>
      <c r="G58" s="38">
        <f>SUM(F58*D58/100)</f>
        <v>0</v>
      </c>
    </row>
    <row r="59" spans="1:7" x14ac:dyDescent="0.25">
      <c r="A59" s="55" t="str" cm="1">
        <f t="array" ref="A59">_xlfn.IFS(B51=Forædler!$A$1,Forædler!$B$1,B51=Forædler!$A$2,Forædler!$B$2,B51=Forædler!$A$3,Forædler!$B$3,B51=Forædler!$A$4,Forædler!$B$4,B51=Forædler!$A$5,Forædler!$B$5,B51=Forædler!$A$6,Forædler!$B$6,B51=Forædler!$A$7,Forædler!$B$7,B51=Forædler!$A$8,Forædler!$B$8,B51=Forædler!$A$9,Forædler!$B$9,B51=Forædler!$A$10,Forædler!$B$10)</f>
        <v>Ragt</v>
      </c>
      <c r="B59" s="28" t="s">
        <v>114</v>
      </c>
      <c r="C59" s="30"/>
      <c r="D59" s="32"/>
      <c r="E59" s="31"/>
      <c r="F59" s="44">
        <f>SUM(F11:F58)</f>
        <v>0</v>
      </c>
      <c r="G59" s="45">
        <f>SUM(G11:G58)</f>
        <v>0</v>
      </c>
    </row>
    <row r="60" spans="1:7" x14ac:dyDescent="0.25">
      <c r="A60" s="55" t="e" cm="1">
        <f t="array" ref="A60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60" s="30" t="s">
        <v>115</v>
      </c>
      <c r="C60" s="30"/>
      <c r="D60" s="32"/>
      <c r="E60" s="31">
        <v>310</v>
      </c>
      <c r="F60" s="46">
        <v>0.25</v>
      </c>
      <c r="G60" s="47">
        <f>SUM(G59*F60)</f>
        <v>0</v>
      </c>
    </row>
    <row r="61" spans="1:7" x14ac:dyDescent="0.25">
      <c r="A61" s="55" t="e" cm="1">
        <f t="array" ref="A61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61" s="19" t="s">
        <v>116</v>
      </c>
      <c r="C61" s="19"/>
      <c r="D61" s="48"/>
      <c r="E61" s="21"/>
      <c r="F61" s="21"/>
      <c r="G61" s="49">
        <f>SUM(G59+G60)</f>
        <v>0</v>
      </c>
    </row>
    <row r="62" spans="1:7" x14ac:dyDescent="0.25">
      <c r="A62" s="55" t="str" cm="1">
        <f t="array" ref="A62">_xlfn.IFS(B40=Forædler!$A$1,Forædler!$B$1,B40=Forædler!$A$2,Forædler!$B$2,B40=Forædler!$A$3,Forædler!$B$3,B40=Forædler!$A$4,Forædler!$B$4,B40=Forædler!$A$5,Forædler!$B$5,B40=Forædler!$A$6,Forædler!$B$6,B40=Forædler!$A$7,Forædler!$B$7,B40=Forædler!$A$8,Forædler!$B$8,B40=Forædler!$A$9,Forædler!$B$9,B40=Forædler!$A$10,Forædler!$B$10)</f>
        <v>Sejet</v>
      </c>
      <c r="B62" s="19"/>
      <c r="C62" s="19"/>
      <c r="D62" s="48"/>
      <c r="E62" s="21"/>
      <c r="F62" s="21"/>
      <c r="G62" s="50"/>
    </row>
    <row r="63" spans="1:7" x14ac:dyDescent="0.25">
      <c r="A63" s="55" t="str" cm="1">
        <f t="array" ref="A63">_xlfn.IFS(B46=Forædler!$A$1,Forædler!$B$1,B46=Forædler!$A$2,Forædler!$B$2,B46=Forædler!$A$3,Forædler!$B$3,B46=Forædler!$A$4,Forædler!$B$4,B46=Forædler!$A$5,Forædler!$B$5,B46=Forædler!$A$6,Forædler!$B$6,B46=Forædler!$A$7,Forædler!$B$7,B46=Forædler!$A$8,Forædler!$B$8,B46=Forædler!$A$9,Forædler!$B$9,B46=Forædler!$A$10,Forædler!$B$10)</f>
        <v>Sejet</v>
      </c>
      <c r="B63" s="21" t="s">
        <v>117</v>
      </c>
      <c r="C63" s="19"/>
      <c r="D63" s="48"/>
      <c r="E63" s="21"/>
      <c r="F63" s="21"/>
      <c r="G63" s="50"/>
    </row>
    <row r="64" spans="1:7" x14ac:dyDescent="0.25">
      <c r="A64" s="55" t="e" cm="1">
        <f t="array" ref="A64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64" s="21"/>
      <c r="C64" s="21"/>
      <c r="D64" s="20"/>
      <c r="E64" s="21"/>
      <c r="G64" s="21"/>
    </row>
    <row r="65" spans="1:7" x14ac:dyDescent="0.25">
      <c r="A65" s="55" t="str" cm="1">
        <f t="array" ref="A65">_xlfn.IFS(B53=Forædler!$A$1,Forædler!$B$1,B53=Forædler!$A$2,Forædler!$B$2,B53=Forædler!$A$3,Forædler!$B$3,B53=Forædler!$A$4,Forædler!$B$4,B53=Forædler!$A$5,Forædler!$B$5,B53=Forædler!$A$6,Forædler!$B$6,B53=Forædler!$A$7,Forædler!$B$7,B53=Forædler!$A$8,Forædler!$B$8,B53=Forædler!$A$9,Forædler!$B$9,B53=Forædler!$A$10,Forædler!$B$10)</f>
        <v>Syngenta</v>
      </c>
      <c r="B65" s="51" t="s">
        <v>118</v>
      </c>
      <c r="C65" s="21"/>
      <c r="D65" s="20"/>
      <c r="E65" s="21"/>
      <c r="G65" s="21"/>
    </row>
    <row r="66" spans="1:7" x14ac:dyDescent="0.25">
      <c r="A66" s="55" t="str" cm="1">
        <f t="array" ref="A66">_xlfn.IFS(B54=Forædler!$A$1,Forædler!$B$1,B54=Forædler!$A$2,Forædler!$B$2,B54=Forædler!$A$3,Forædler!$B$3,B54=Forædler!$A$4,Forædler!$B$4,B54=Forædler!$A$5,Forædler!$B$5,B54=Forædler!$A$6,Forædler!$B$6,B54=Forædler!$A$7,Forædler!$B$7,B54=Forædler!$A$8,Forædler!$B$8,B54=Forædler!$A$9,Forædler!$B$9,B54=Forædler!$A$10,Forædler!$B$10)</f>
        <v>Syngenta</v>
      </c>
      <c r="B66" s="51" t="s">
        <v>119</v>
      </c>
      <c r="C66" s="21"/>
      <c r="D66" s="20"/>
      <c r="E66" s="21"/>
      <c r="G66" s="21"/>
    </row>
    <row r="67" spans="1:7" x14ac:dyDescent="0.25">
      <c r="A67" s="55" t="str" cm="1">
        <f t="array" ref="A67">_xlfn.IFS(B56=Forædler!$A$1,Forædler!$B$1,B56=Forædler!$A$2,Forædler!$B$2,B56=Forædler!$A$3,Forædler!$B$3,B56=Forædler!$A$4,Forædler!$B$4,B56=Forædler!$A$5,Forædler!$B$5,B56=Forædler!$A$6,Forædler!$B$6,B56=Forædler!$A$7,Forædler!$B$7,B56=Forædler!$A$8,Forædler!$B$8,B56=Forædler!$A$9,Forædler!$B$9,B56=Forædler!$A$10,Forædler!$B$10)</f>
        <v>Nordic seed</v>
      </c>
      <c r="B67" s="51"/>
      <c r="C67" s="21"/>
      <c r="D67" s="20"/>
      <c r="E67" s="21"/>
      <c r="F67" s="21"/>
      <c r="G67" s="21"/>
    </row>
    <row r="68" spans="1:7" x14ac:dyDescent="0.25">
      <c r="B68" s="21" t="s">
        <v>120</v>
      </c>
      <c r="C68" s="21"/>
      <c r="D68" s="20"/>
      <c r="E68" s="21"/>
      <c r="G68" s="21"/>
    </row>
  </sheetData>
  <phoneticPr fontId="9" type="noConversion"/>
  <pageMargins left="0.7" right="0.7" top="0.75" bottom="0.75" header="0.3" footer="0.3"/>
  <pageSetup paperSize="9" orientation="portrait" r:id="rId1"/>
  <headerFooter differentOddEven="1">
    <oddHeader xml:space="preserve">&amp;RSide 2 af 14 
</oddHeader>
    <evenHeader>&amp;RSide 3 af 14</even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EDB5-E51C-418E-92EF-3CED7D5789FB}">
  <sheetPr codeName="Ark3">
    <tabColor theme="9" tint="0.39997558519241921"/>
  </sheetPr>
  <dimension ref="A1:I130"/>
  <sheetViews>
    <sheetView view="pageLayout" topLeftCell="B8" zoomScale="97" zoomScaleNormal="100" zoomScalePageLayoutView="97" workbookViewId="0">
      <selection activeCell="B37" sqref="B37"/>
    </sheetView>
  </sheetViews>
  <sheetFormatPr defaultRowHeight="15" outlineLevelCol="1" x14ac:dyDescent="0.25"/>
  <cols>
    <col min="1" max="1" width="9.42578125" hidden="1" customWidth="1" outlineLevel="1"/>
    <col min="2" max="2" width="13.42578125" customWidth="1" collapsed="1"/>
    <col min="3" max="3" width="16" customWidth="1"/>
    <col min="4" max="4" width="8.5703125" customWidth="1"/>
    <col min="5" max="5" width="14.5703125" customWidth="1"/>
    <col min="6" max="7" width="17.42578125" customWidth="1"/>
    <col min="8" max="8" width="9.140625" hidden="1" customWidth="1"/>
    <col min="9" max="9" width="20.140625" customWidth="1" outlineLevel="1"/>
    <col min="256" max="256" width="4.85546875" customWidth="1"/>
    <col min="257" max="257" width="13.42578125" customWidth="1"/>
    <col min="258" max="258" width="16" customWidth="1"/>
    <col min="259" max="259" width="8.5703125" customWidth="1"/>
    <col min="260" max="260" width="14.5703125" customWidth="1"/>
    <col min="261" max="261" width="17.42578125" customWidth="1"/>
    <col min="262" max="262" width="24.5703125" customWidth="1"/>
    <col min="263" max="263" width="4.140625" customWidth="1"/>
    <col min="264" max="264" width="0" hidden="1" customWidth="1"/>
    <col min="265" max="265" width="20.140625" customWidth="1"/>
    <col min="512" max="512" width="4.85546875" customWidth="1"/>
    <col min="513" max="513" width="13.42578125" customWidth="1"/>
    <col min="514" max="514" width="16" customWidth="1"/>
    <col min="515" max="515" width="8.5703125" customWidth="1"/>
    <col min="516" max="516" width="14.5703125" customWidth="1"/>
    <col min="517" max="517" width="17.42578125" customWidth="1"/>
    <col min="518" max="518" width="24.5703125" customWidth="1"/>
    <col min="519" max="519" width="4.140625" customWidth="1"/>
    <col min="520" max="520" width="0" hidden="1" customWidth="1"/>
    <col min="521" max="521" width="20.140625" customWidth="1"/>
    <col min="768" max="768" width="4.85546875" customWidth="1"/>
    <col min="769" max="769" width="13.42578125" customWidth="1"/>
    <col min="770" max="770" width="16" customWidth="1"/>
    <col min="771" max="771" width="8.5703125" customWidth="1"/>
    <col min="772" max="772" width="14.5703125" customWidth="1"/>
    <col min="773" max="773" width="17.42578125" customWidth="1"/>
    <col min="774" max="774" width="24.5703125" customWidth="1"/>
    <col min="775" max="775" width="4.140625" customWidth="1"/>
    <col min="776" max="776" width="0" hidden="1" customWidth="1"/>
    <col min="777" max="777" width="20.140625" customWidth="1"/>
    <col min="1024" max="1024" width="4.85546875" customWidth="1"/>
    <col min="1025" max="1025" width="13.42578125" customWidth="1"/>
    <col min="1026" max="1026" width="16" customWidth="1"/>
    <col min="1027" max="1027" width="8.5703125" customWidth="1"/>
    <col min="1028" max="1028" width="14.5703125" customWidth="1"/>
    <col min="1029" max="1029" width="17.42578125" customWidth="1"/>
    <col min="1030" max="1030" width="24.5703125" customWidth="1"/>
    <col min="1031" max="1031" width="4.140625" customWidth="1"/>
    <col min="1032" max="1032" width="0" hidden="1" customWidth="1"/>
    <col min="1033" max="1033" width="20.140625" customWidth="1"/>
    <col min="1280" max="1280" width="4.85546875" customWidth="1"/>
    <col min="1281" max="1281" width="13.42578125" customWidth="1"/>
    <col min="1282" max="1282" width="16" customWidth="1"/>
    <col min="1283" max="1283" width="8.5703125" customWidth="1"/>
    <col min="1284" max="1284" width="14.5703125" customWidth="1"/>
    <col min="1285" max="1285" width="17.42578125" customWidth="1"/>
    <col min="1286" max="1286" width="24.5703125" customWidth="1"/>
    <col min="1287" max="1287" width="4.140625" customWidth="1"/>
    <col min="1288" max="1288" width="0" hidden="1" customWidth="1"/>
    <col min="1289" max="1289" width="20.140625" customWidth="1"/>
    <col min="1536" max="1536" width="4.85546875" customWidth="1"/>
    <col min="1537" max="1537" width="13.42578125" customWidth="1"/>
    <col min="1538" max="1538" width="16" customWidth="1"/>
    <col min="1539" max="1539" width="8.5703125" customWidth="1"/>
    <col min="1540" max="1540" width="14.5703125" customWidth="1"/>
    <col min="1541" max="1541" width="17.42578125" customWidth="1"/>
    <col min="1542" max="1542" width="24.5703125" customWidth="1"/>
    <col min="1543" max="1543" width="4.140625" customWidth="1"/>
    <col min="1544" max="1544" width="0" hidden="1" customWidth="1"/>
    <col min="1545" max="1545" width="20.140625" customWidth="1"/>
    <col min="1792" max="1792" width="4.85546875" customWidth="1"/>
    <col min="1793" max="1793" width="13.42578125" customWidth="1"/>
    <col min="1794" max="1794" width="16" customWidth="1"/>
    <col min="1795" max="1795" width="8.5703125" customWidth="1"/>
    <col min="1796" max="1796" width="14.5703125" customWidth="1"/>
    <col min="1797" max="1797" width="17.42578125" customWidth="1"/>
    <col min="1798" max="1798" width="24.5703125" customWidth="1"/>
    <col min="1799" max="1799" width="4.140625" customWidth="1"/>
    <col min="1800" max="1800" width="0" hidden="1" customWidth="1"/>
    <col min="1801" max="1801" width="20.140625" customWidth="1"/>
    <col min="2048" max="2048" width="4.85546875" customWidth="1"/>
    <col min="2049" max="2049" width="13.42578125" customWidth="1"/>
    <col min="2050" max="2050" width="16" customWidth="1"/>
    <col min="2051" max="2051" width="8.5703125" customWidth="1"/>
    <col min="2052" max="2052" width="14.5703125" customWidth="1"/>
    <col min="2053" max="2053" width="17.42578125" customWidth="1"/>
    <col min="2054" max="2054" width="24.5703125" customWidth="1"/>
    <col min="2055" max="2055" width="4.140625" customWidth="1"/>
    <col min="2056" max="2056" width="0" hidden="1" customWidth="1"/>
    <col min="2057" max="2057" width="20.140625" customWidth="1"/>
    <col min="2304" max="2304" width="4.85546875" customWidth="1"/>
    <col min="2305" max="2305" width="13.42578125" customWidth="1"/>
    <col min="2306" max="2306" width="16" customWidth="1"/>
    <col min="2307" max="2307" width="8.5703125" customWidth="1"/>
    <col min="2308" max="2308" width="14.5703125" customWidth="1"/>
    <col min="2309" max="2309" width="17.42578125" customWidth="1"/>
    <col min="2310" max="2310" width="24.5703125" customWidth="1"/>
    <col min="2311" max="2311" width="4.140625" customWidth="1"/>
    <col min="2312" max="2312" width="0" hidden="1" customWidth="1"/>
    <col min="2313" max="2313" width="20.140625" customWidth="1"/>
    <col min="2560" max="2560" width="4.85546875" customWidth="1"/>
    <col min="2561" max="2561" width="13.42578125" customWidth="1"/>
    <col min="2562" max="2562" width="16" customWidth="1"/>
    <col min="2563" max="2563" width="8.5703125" customWidth="1"/>
    <col min="2564" max="2564" width="14.5703125" customWidth="1"/>
    <col min="2565" max="2565" width="17.42578125" customWidth="1"/>
    <col min="2566" max="2566" width="24.5703125" customWidth="1"/>
    <col min="2567" max="2567" width="4.140625" customWidth="1"/>
    <col min="2568" max="2568" width="0" hidden="1" customWidth="1"/>
    <col min="2569" max="2569" width="20.140625" customWidth="1"/>
    <col min="2816" max="2816" width="4.85546875" customWidth="1"/>
    <col min="2817" max="2817" width="13.42578125" customWidth="1"/>
    <col min="2818" max="2818" width="16" customWidth="1"/>
    <col min="2819" max="2819" width="8.5703125" customWidth="1"/>
    <col min="2820" max="2820" width="14.5703125" customWidth="1"/>
    <col min="2821" max="2821" width="17.42578125" customWidth="1"/>
    <col min="2822" max="2822" width="24.5703125" customWidth="1"/>
    <col min="2823" max="2823" width="4.140625" customWidth="1"/>
    <col min="2824" max="2824" width="0" hidden="1" customWidth="1"/>
    <col min="2825" max="2825" width="20.140625" customWidth="1"/>
    <col min="3072" max="3072" width="4.85546875" customWidth="1"/>
    <col min="3073" max="3073" width="13.42578125" customWidth="1"/>
    <col min="3074" max="3074" width="16" customWidth="1"/>
    <col min="3075" max="3075" width="8.5703125" customWidth="1"/>
    <col min="3076" max="3076" width="14.5703125" customWidth="1"/>
    <col min="3077" max="3077" width="17.42578125" customWidth="1"/>
    <col min="3078" max="3078" width="24.5703125" customWidth="1"/>
    <col min="3079" max="3079" width="4.140625" customWidth="1"/>
    <col min="3080" max="3080" width="0" hidden="1" customWidth="1"/>
    <col min="3081" max="3081" width="20.140625" customWidth="1"/>
    <col min="3328" max="3328" width="4.85546875" customWidth="1"/>
    <col min="3329" max="3329" width="13.42578125" customWidth="1"/>
    <col min="3330" max="3330" width="16" customWidth="1"/>
    <col min="3331" max="3331" width="8.5703125" customWidth="1"/>
    <col min="3332" max="3332" width="14.5703125" customWidth="1"/>
    <col min="3333" max="3333" width="17.42578125" customWidth="1"/>
    <col min="3334" max="3334" width="24.5703125" customWidth="1"/>
    <col min="3335" max="3335" width="4.140625" customWidth="1"/>
    <col min="3336" max="3336" width="0" hidden="1" customWidth="1"/>
    <col min="3337" max="3337" width="20.140625" customWidth="1"/>
    <col min="3584" max="3584" width="4.85546875" customWidth="1"/>
    <col min="3585" max="3585" width="13.42578125" customWidth="1"/>
    <col min="3586" max="3586" width="16" customWidth="1"/>
    <col min="3587" max="3587" width="8.5703125" customWidth="1"/>
    <col min="3588" max="3588" width="14.5703125" customWidth="1"/>
    <col min="3589" max="3589" width="17.42578125" customWidth="1"/>
    <col min="3590" max="3590" width="24.5703125" customWidth="1"/>
    <col min="3591" max="3591" width="4.140625" customWidth="1"/>
    <col min="3592" max="3592" width="0" hidden="1" customWidth="1"/>
    <col min="3593" max="3593" width="20.140625" customWidth="1"/>
    <col min="3840" max="3840" width="4.85546875" customWidth="1"/>
    <col min="3841" max="3841" width="13.42578125" customWidth="1"/>
    <col min="3842" max="3842" width="16" customWidth="1"/>
    <col min="3843" max="3843" width="8.5703125" customWidth="1"/>
    <col min="3844" max="3844" width="14.5703125" customWidth="1"/>
    <col min="3845" max="3845" width="17.42578125" customWidth="1"/>
    <col min="3846" max="3846" width="24.5703125" customWidth="1"/>
    <col min="3847" max="3847" width="4.140625" customWidth="1"/>
    <col min="3848" max="3848" width="0" hidden="1" customWidth="1"/>
    <col min="3849" max="3849" width="20.140625" customWidth="1"/>
    <col min="4096" max="4096" width="4.85546875" customWidth="1"/>
    <col min="4097" max="4097" width="13.42578125" customWidth="1"/>
    <col min="4098" max="4098" width="16" customWidth="1"/>
    <col min="4099" max="4099" width="8.5703125" customWidth="1"/>
    <col min="4100" max="4100" width="14.5703125" customWidth="1"/>
    <col min="4101" max="4101" width="17.42578125" customWidth="1"/>
    <col min="4102" max="4102" width="24.5703125" customWidth="1"/>
    <col min="4103" max="4103" width="4.140625" customWidth="1"/>
    <col min="4104" max="4104" width="0" hidden="1" customWidth="1"/>
    <col min="4105" max="4105" width="20.140625" customWidth="1"/>
    <col min="4352" max="4352" width="4.85546875" customWidth="1"/>
    <col min="4353" max="4353" width="13.42578125" customWidth="1"/>
    <col min="4354" max="4354" width="16" customWidth="1"/>
    <col min="4355" max="4355" width="8.5703125" customWidth="1"/>
    <col min="4356" max="4356" width="14.5703125" customWidth="1"/>
    <col min="4357" max="4357" width="17.42578125" customWidth="1"/>
    <col min="4358" max="4358" width="24.5703125" customWidth="1"/>
    <col min="4359" max="4359" width="4.140625" customWidth="1"/>
    <col min="4360" max="4360" width="0" hidden="1" customWidth="1"/>
    <col min="4361" max="4361" width="20.140625" customWidth="1"/>
    <col min="4608" max="4608" width="4.85546875" customWidth="1"/>
    <col min="4609" max="4609" width="13.42578125" customWidth="1"/>
    <col min="4610" max="4610" width="16" customWidth="1"/>
    <col min="4611" max="4611" width="8.5703125" customWidth="1"/>
    <col min="4612" max="4612" width="14.5703125" customWidth="1"/>
    <col min="4613" max="4613" width="17.42578125" customWidth="1"/>
    <col min="4614" max="4614" width="24.5703125" customWidth="1"/>
    <col min="4615" max="4615" width="4.140625" customWidth="1"/>
    <col min="4616" max="4616" width="0" hidden="1" customWidth="1"/>
    <col min="4617" max="4617" width="20.140625" customWidth="1"/>
    <col min="4864" max="4864" width="4.85546875" customWidth="1"/>
    <col min="4865" max="4865" width="13.42578125" customWidth="1"/>
    <col min="4866" max="4866" width="16" customWidth="1"/>
    <col min="4867" max="4867" width="8.5703125" customWidth="1"/>
    <col min="4868" max="4868" width="14.5703125" customWidth="1"/>
    <col min="4869" max="4869" width="17.42578125" customWidth="1"/>
    <col min="4870" max="4870" width="24.5703125" customWidth="1"/>
    <col min="4871" max="4871" width="4.140625" customWidth="1"/>
    <col min="4872" max="4872" width="0" hidden="1" customWidth="1"/>
    <col min="4873" max="4873" width="20.140625" customWidth="1"/>
    <col min="5120" max="5120" width="4.85546875" customWidth="1"/>
    <col min="5121" max="5121" width="13.42578125" customWidth="1"/>
    <col min="5122" max="5122" width="16" customWidth="1"/>
    <col min="5123" max="5123" width="8.5703125" customWidth="1"/>
    <col min="5124" max="5124" width="14.5703125" customWidth="1"/>
    <col min="5125" max="5125" width="17.42578125" customWidth="1"/>
    <col min="5126" max="5126" width="24.5703125" customWidth="1"/>
    <col min="5127" max="5127" width="4.140625" customWidth="1"/>
    <col min="5128" max="5128" width="0" hidden="1" customWidth="1"/>
    <col min="5129" max="5129" width="20.140625" customWidth="1"/>
    <col min="5376" max="5376" width="4.85546875" customWidth="1"/>
    <col min="5377" max="5377" width="13.42578125" customWidth="1"/>
    <col min="5378" max="5378" width="16" customWidth="1"/>
    <col min="5379" max="5379" width="8.5703125" customWidth="1"/>
    <col min="5380" max="5380" width="14.5703125" customWidth="1"/>
    <col min="5381" max="5381" width="17.42578125" customWidth="1"/>
    <col min="5382" max="5382" width="24.5703125" customWidth="1"/>
    <col min="5383" max="5383" width="4.140625" customWidth="1"/>
    <col min="5384" max="5384" width="0" hidden="1" customWidth="1"/>
    <col min="5385" max="5385" width="20.140625" customWidth="1"/>
    <col min="5632" max="5632" width="4.85546875" customWidth="1"/>
    <col min="5633" max="5633" width="13.42578125" customWidth="1"/>
    <col min="5634" max="5634" width="16" customWidth="1"/>
    <col min="5635" max="5635" width="8.5703125" customWidth="1"/>
    <col min="5636" max="5636" width="14.5703125" customWidth="1"/>
    <col min="5637" max="5637" width="17.42578125" customWidth="1"/>
    <col min="5638" max="5638" width="24.5703125" customWidth="1"/>
    <col min="5639" max="5639" width="4.140625" customWidth="1"/>
    <col min="5640" max="5640" width="0" hidden="1" customWidth="1"/>
    <col min="5641" max="5641" width="20.140625" customWidth="1"/>
    <col min="5888" max="5888" width="4.85546875" customWidth="1"/>
    <col min="5889" max="5889" width="13.42578125" customWidth="1"/>
    <col min="5890" max="5890" width="16" customWidth="1"/>
    <col min="5891" max="5891" width="8.5703125" customWidth="1"/>
    <col min="5892" max="5892" width="14.5703125" customWidth="1"/>
    <col min="5893" max="5893" width="17.42578125" customWidth="1"/>
    <col min="5894" max="5894" width="24.5703125" customWidth="1"/>
    <col min="5895" max="5895" width="4.140625" customWidth="1"/>
    <col min="5896" max="5896" width="0" hidden="1" customWidth="1"/>
    <col min="5897" max="5897" width="20.140625" customWidth="1"/>
    <col min="6144" max="6144" width="4.85546875" customWidth="1"/>
    <col min="6145" max="6145" width="13.42578125" customWidth="1"/>
    <col min="6146" max="6146" width="16" customWidth="1"/>
    <col min="6147" max="6147" width="8.5703125" customWidth="1"/>
    <col min="6148" max="6148" width="14.5703125" customWidth="1"/>
    <col min="6149" max="6149" width="17.42578125" customWidth="1"/>
    <col min="6150" max="6150" width="24.5703125" customWidth="1"/>
    <col min="6151" max="6151" width="4.140625" customWidth="1"/>
    <col min="6152" max="6152" width="0" hidden="1" customWidth="1"/>
    <col min="6153" max="6153" width="20.140625" customWidth="1"/>
    <col min="6400" max="6400" width="4.85546875" customWidth="1"/>
    <col min="6401" max="6401" width="13.42578125" customWidth="1"/>
    <col min="6402" max="6402" width="16" customWidth="1"/>
    <col min="6403" max="6403" width="8.5703125" customWidth="1"/>
    <col min="6404" max="6404" width="14.5703125" customWidth="1"/>
    <col min="6405" max="6405" width="17.42578125" customWidth="1"/>
    <col min="6406" max="6406" width="24.5703125" customWidth="1"/>
    <col min="6407" max="6407" width="4.140625" customWidth="1"/>
    <col min="6408" max="6408" width="0" hidden="1" customWidth="1"/>
    <col min="6409" max="6409" width="20.140625" customWidth="1"/>
    <col min="6656" max="6656" width="4.85546875" customWidth="1"/>
    <col min="6657" max="6657" width="13.42578125" customWidth="1"/>
    <col min="6658" max="6658" width="16" customWidth="1"/>
    <col min="6659" max="6659" width="8.5703125" customWidth="1"/>
    <col min="6660" max="6660" width="14.5703125" customWidth="1"/>
    <col min="6661" max="6661" width="17.42578125" customWidth="1"/>
    <col min="6662" max="6662" width="24.5703125" customWidth="1"/>
    <col min="6663" max="6663" width="4.140625" customWidth="1"/>
    <col min="6664" max="6664" width="0" hidden="1" customWidth="1"/>
    <col min="6665" max="6665" width="20.140625" customWidth="1"/>
    <col min="6912" max="6912" width="4.85546875" customWidth="1"/>
    <col min="6913" max="6913" width="13.42578125" customWidth="1"/>
    <col min="6914" max="6914" width="16" customWidth="1"/>
    <col min="6915" max="6915" width="8.5703125" customWidth="1"/>
    <col min="6916" max="6916" width="14.5703125" customWidth="1"/>
    <col min="6917" max="6917" width="17.42578125" customWidth="1"/>
    <col min="6918" max="6918" width="24.5703125" customWidth="1"/>
    <col min="6919" max="6919" width="4.140625" customWidth="1"/>
    <col min="6920" max="6920" width="0" hidden="1" customWidth="1"/>
    <col min="6921" max="6921" width="20.140625" customWidth="1"/>
    <col min="7168" max="7168" width="4.85546875" customWidth="1"/>
    <col min="7169" max="7169" width="13.42578125" customWidth="1"/>
    <col min="7170" max="7170" width="16" customWidth="1"/>
    <col min="7171" max="7171" width="8.5703125" customWidth="1"/>
    <col min="7172" max="7172" width="14.5703125" customWidth="1"/>
    <col min="7173" max="7173" width="17.42578125" customWidth="1"/>
    <col min="7174" max="7174" width="24.5703125" customWidth="1"/>
    <col min="7175" max="7175" width="4.140625" customWidth="1"/>
    <col min="7176" max="7176" width="0" hidden="1" customWidth="1"/>
    <col min="7177" max="7177" width="20.140625" customWidth="1"/>
    <col min="7424" max="7424" width="4.85546875" customWidth="1"/>
    <col min="7425" max="7425" width="13.42578125" customWidth="1"/>
    <col min="7426" max="7426" width="16" customWidth="1"/>
    <col min="7427" max="7427" width="8.5703125" customWidth="1"/>
    <col min="7428" max="7428" width="14.5703125" customWidth="1"/>
    <col min="7429" max="7429" width="17.42578125" customWidth="1"/>
    <col min="7430" max="7430" width="24.5703125" customWidth="1"/>
    <col min="7431" max="7431" width="4.140625" customWidth="1"/>
    <col min="7432" max="7432" width="0" hidden="1" customWidth="1"/>
    <col min="7433" max="7433" width="20.140625" customWidth="1"/>
    <col min="7680" max="7680" width="4.85546875" customWidth="1"/>
    <col min="7681" max="7681" width="13.42578125" customWidth="1"/>
    <col min="7682" max="7682" width="16" customWidth="1"/>
    <col min="7683" max="7683" width="8.5703125" customWidth="1"/>
    <col min="7684" max="7684" width="14.5703125" customWidth="1"/>
    <col min="7685" max="7685" width="17.42578125" customWidth="1"/>
    <col min="7686" max="7686" width="24.5703125" customWidth="1"/>
    <col min="7687" max="7687" width="4.140625" customWidth="1"/>
    <col min="7688" max="7688" width="0" hidden="1" customWidth="1"/>
    <col min="7689" max="7689" width="20.140625" customWidth="1"/>
    <col min="7936" max="7936" width="4.85546875" customWidth="1"/>
    <col min="7937" max="7937" width="13.42578125" customWidth="1"/>
    <col min="7938" max="7938" width="16" customWidth="1"/>
    <col min="7939" max="7939" width="8.5703125" customWidth="1"/>
    <col min="7940" max="7940" width="14.5703125" customWidth="1"/>
    <col min="7941" max="7941" width="17.42578125" customWidth="1"/>
    <col min="7942" max="7942" width="24.5703125" customWidth="1"/>
    <col min="7943" max="7943" width="4.140625" customWidth="1"/>
    <col min="7944" max="7944" width="0" hidden="1" customWidth="1"/>
    <col min="7945" max="7945" width="20.140625" customWidth="1"/>
    <col min="8192" max="8192" width="4.85546875" customWidth="1"/>
    <col min="8193" max="8193" width="13.42578125" customWidth="1"/>
    <col min="8194" max="8194" width="16" customWidth="1"/>
    <col min="8195" max="8195" width="8.5703125" customWidth="1"/>
    <col min="8196" max="8196" width="14.5703125" customWidth="1"/>
    <col min="8197" max="8197" width="17.42578125" customWidth="1"/>
    <col min="8198" max="8198" width="24.5703125" customWidth="1"/>
    <col min="8199" max="8199" width="4.140625" customWidth="1"/>
    <col min="8200" max="8200" width="0" hidden="1" customWidth="1"/>
    <col min="8201" max="8201" width="20.140625" customWidth="1"/>
    <col min="8448" max="8448" width="4.85546875" customWidth="1"/>
    <col min="8449" max="8449" width="13.42578125" customWidth="1"/>
    <col min="8450" max="8450" width="16" customWidth="1"/>
    <col min="8451" max="8451" width="8.5703125" customWidth="1"/>
    <col min="8452" max="8452" width="14.5703125" customWidth="1"/>
    <col min="8453" max="8453" width="17.42578125" customWidth="1"/>
    <col min="8454" max="8454" width="24.5703125" customWidth="1"/>
    <col min="8455" max="8455" width="4.140625" customWidth="1"/>
    <col min="8456" max="8456" width="0" hidden="1" customWidth="1"/>
    <col min="8457" max="8457" width="20.140625" customWidth="1"/>
    <col min="8704" max="8704" width="4.85546875" customWidth="1"/>
    <col min="8705" max="8705" width="13.42578125" customWidth="1"/>
    <col min="8706" max="8706" width="16" customWidth="1"/>
    <col min="8707" max="8707" width="8.5703125" customWidth="1"/>
    <col min="8708" max="8708" width="14.5703125" customWidth="1"/>
    <col min="8709" max="8709" width="17.42578125" customWidth="1"/>
    <col min="8710" max="8710" width="24.5703125" customWidth="1"/>
    <col min="8711" max="8711" width="4.140625" customWidth="1"/>
    <col min="8712" max="8712" width="0" hidden="1" customWidth="1"/>
    <col min="8713" max="8713" width="20.140625" customWidth="1"/>
    <col min="8960" max="8960" width="4.85546875" customWidth="1"/>
    <col min="8961" max="8961" width="13.42578125" customWidth="1"/>
    <col min="8962" max="8962" width="16" customWidth="1"/>
    <col min="8963" max="8963" width="8.5703125" customWidth="1"/>
    <col min="8964" max="8964" width="14.5703125" customWidth="1"/>
    <col min="8965" max="8965" width="17.42578125" customWidth="1"/>
    <col min="8966" max="8966" width="24.5703125" customWidth="1"/>
    <col min="8967" max="8967" width="4.140625" customWidth="1"/>
    <col min="8968" max="8968" width="0" hidden="1" customWidth="1"/>
    <col min="8969" max="8969" width="20.140625" customWidth="1"/>
    <col min="9216" max="9216" width="4.85546875" customWidth="1"/>
    <col min="9217" max="9217" width="13.42578125" customWidth="1"/>
    <col min="9218" max="9218" width="16" customWidth="1"/>
    <col min="9219" max="9219" width="8.5703125" customWidth="1"/>
    <col min="9220" max="9220" width="14.5703125" customWidth="1"/>
    <col min="9221" max="9221" width="17.42578125" customWidth="1"/>
    <col min="9222" max="9222" width="24.5703125" customWidth="1"/>
    <col min="9223" max="9223" width="4.140625" customWidth="1"/>
    <col min="9224" max="9224" width="0" hidden="1" customWidth="1"/>
    <col min="9225" max="9225" width="20.140625" customWidth="1"/>
    <col min="9472" max="9472" width="4.85546875" customWidth="1"/>
    <col min="9473" max="9473" width="13.42578125" customWidth="1"/>
    <col min="9474" max="9474" width="16" customWidth="1"/>
    <col min="9475" max="9475" width="8.5703125" customWidth="1"/>
    <col min="9476" max="9476" width="14.5703125" customWidth="1"/>
    <col min="9477" max="9477" width="17.42578125" customWidth="1"/>
    <col min="9478" max="9478" width="24.5703125" customWidth="1"/>
    <col min="9479" max="9479" width="4.140625" customWidth="1"/>
    <col min="9480" max="9480" width="0" hidden="1" customWidth="1"/>
    <col min="9481" max="9481" width="20.140625" customWidth="1"/>
    <col min="9728" max="9728" width="4.85546875" customWidth="1"/>
    <col min="9729" max="9729" width="13.42578125" customWidth="1"/>
    <col min="9730" max="9730" width="16" customWidth="1"/>
    <col min="9731" max="9731" width="8.5703125" customWidth="1"/>
    <col min="9732" max="9732" width="14.5703125" customWidth="1"/>
    <col min="9733" max="9733" width="17.42578125" customWidth="1"/>
    <col min="9734" max="9734" width="24.5703125" customWidth="1"/>
    <col min="9735" max="9735" width="4.140625" customWidth="1"/>
    <col min="9736" max="9736" width="0" hidden="1" customWidth="1"/>
    <col min="9737" max="9737" width="20.140625" customWidth="1"/>
    <col min="9984" max="9984" width="4.85546875" customWidth="1"/>
    <col min="9985" max="9985" width="13.42578125" customWidth="1"/>
    <col min="9986" max="9986" width="16" customWidth="1"/>
    <col min="9987" max="9987" width="8.5703125" customWidth="1"/>
    <col min="9988" max="9988" width="14.5703125" customWidth="1"/>
    <col min="9989" max="9989" width="17.42578125" customWidth="1"/>
    <col min="9990" max="9990" width="24.5703125" customWidth="1"/>
    <col min="9991" max="9991" width="4.140625" customWidth="1"/>
    <col min="9992" max="9992" width="0" hidden="1" customWidth="1"/>
    <col min="9993" max="9993" width="20.140625" customWidth="1"/>
    <col min="10240" max="10240" width="4.85546875" customWidth="1"/>
    <col min="10241" max="10241" width="13.42578125" customWidth="1"/>
    <col min="10242" max="10242" width="16" customWidth="1"/>
    <col min="10243" max="10243" width="8.5703125" customWidth="1"/>
    <col min="10244" max="10244" width="14.5703125" customWidth="1"/>
    <col min="10245" max="10245" width="17.42578125" customWidth="1"/>
    <col min="10246" max="10246" width="24.5703125" customWidth="1"/>
    <col min="10247" max="10247" width="4.140625" customWidth="1"/>
    <col min="10248" max="10248" width="0" hidden="1" customWidth="1"/>
    <col min="10249" max="10249" width="20.140625" customWidth="1"/>
    <col min="10496" max="10496" width="4.85546875" customWidth="1"/>
    <col min="10497" max="10497" width="13.42578125" customWidth="1"/>
    <col min="10498" max="10498" width="16" customWidth="1"/>
    <col min="10499" max="10499" width="8.5703125" customWidth="1"/>
    <col min="10500" max="10500" width="14.5703125" customWidth="1"/>
    <col min="10501" max="10501" width="17.42578125" customWidth="1"/>
    <col min="10502" max="10502" width="24.5703125" customWidth="1"/>
    <col min="10503" max="10503" width="4.140625" customWidth="1"/>
    <col min="10504" max="10504" width="0" hidden="1" customWidth="1"/>
    <col min="10505" max="10505" width="20.140625" customWidth="1"/>
    <col min="10752" max="10752" width="4.85546875" customWidth="1"/>
    <col min="10753" max="10753" width="13.42578125" customWidth="1"/>
    <col min="10754" max="10754" width="16" customWidth="1"/>
    <col min="10755" max="10755" width="8.5703125" customWidth="1"/>
    <col min="10756" max="10756" width="14.5703125" customWidth="1"/>
    <col min="10757" max="10757" width="17.42578125" customWidth="1"/>
    <col min="10758" max="10758" width="24.5703125" customWidth="1"/>
    <col min="10759" max="10759" width="4.140625" customWidth="1"/>
    <col min="10760" max="10760" width="0" hidden="1" customWidth="1"/>
    <col min="10761" max="10761" width="20.140625" customWidth="1"/>
    <col min="11008" max="11008" width="4.85546875" customWidth="1"/>
    <col min="11009" max="11009" width="13.42578125" customWidth="1"/>
    <col min="11010" max="11010" width="16" customWidth="1"/>
    <col min="11011" max="11011" width="8.5703125" customWidth="1"/>
    <col min="11012" max="11012" width="14.5703125" customWidth="1"/>
    <col min="11013" max="11013" width="17.42578125" customWidth="1"/>
    <col min="11014" max="11014" width="24.5703125" customWidth="1"/>
    <col min="11015" max="11015" width="4.140625" customWidth="1"/>
    <col min="11016" max="11016" width="0" hidden="1" customWidth="1"/>
    <col min="11017" max="11017" width="20.140625" customWidth="1"/>
    <col min="11264" max="11264" width="4.85546875" customWidth="1"/>
    <col min="11265" max="11265" width="13.42578125" customWidth="1"/>
    <col min="11266" max="11266" width="16" customWidth="1"/>
    <col min="11267" max="11267" width="8.5703125" customWidth="1"/>
    <col min="11268" max="11268" width="14.5703125" customWidth="1"/>
    <col min="11269" max="11269" width="17.42578125" customWidth="1"/>
    <col min="11270" max="11270" width="24.5703125" customWidth="1"/>
    <col min="11271" max="11271" width="4.140625" customWidth="1"/>
    <col min="11272" max="11272" width="0" hidden="1" customWidth="1"/>
    <col min="11273" max="11273" width="20.140625" customWidth="1"/>
    <col min="11520" max="11520" width="4.85546875" customWidth="1"/>
    <col min="11521" max="11521" width="13.42578125" customWidth="1"/>
    <col min="11522" max="11522" width="16" customWidth="1"/>
    <col min="11523" max="11523" width="8.5703125" customWidth="1"/>
    <col min="11524" max="11524" width="14.5703125" customWidth="1"/>
    <col min="11525" max="11525" width="17.42578125" customWidth="1"/>
    <col min="11526" max="11526" width="24.5703125" customWidth="1"/>
    <col min="11527" max="11527" width="4.140625" customWidth="1"/>
    <col min="11528" max="11528" width="0" hidden="1" customWidth="1"/>
    <col min="11529" max="11529" width="20.140625" customWidth="1"/>
    <col min="11776" max="11776" width="4.85546875" customWidth="1"/>
    <col min="11777" max="11777" width="13.42578125" customWidth="1"/>
    <col min="11778" max="11778" width="16" customWidth="1"/>
    <col min="11779" max="11779" width="8.5703125" customWidth="1"/>
    <col min="11780" max="11780" width="14.5703125" customWidth="1"/>
    <col min="11781" max="11781" width="17.42578125" customWidth="1"/>
    <col min="11782" max="11782" width="24.5703125" customWidth="1"/>
    <col min="11783" max="11783" width="4.140625" customWidth="1"/>
    <col min="11784" max="11784" width="0" hidden="1" customWidth="1"/>
    <col min="11785" max="11785" width="20.140625" customWidth="1"/>
    <col min="12032" max="12032" width="4.85546875" customWidth="1"/>
    <col min="12033" max="12033" width="13.42578125" customWidth="1"/>
    <col min="12034" max="12034" width="16" customWidth="1"/>
    <col min="12035" max="12035" width="8.5703125" customWidth="1"/>
    <col min="12036" max="12036" width="14.5703125" customWidth="1"/>
    <col min="12037" max="12037" width="17.42578125" customWidth="1"/>
    <col min="12038" max="12038" width="24.5703125" customWidth="1"/>
    <col min="12039" max="12039" width="4.140625" customWidth="1"/>
    <col min="12040" max="12040" width="0" hidden="1" customWidth="1"/>
    <col min="12041" max="12041" width="20.140625" customWidth="1"/>
    <col min="12288" max="12288" width="4.85546875" customWidth="1"/>
    <col min="12289" max="12289" width="13.42578125" customWidth="1"/>
    <col min="12290" max="12290" width="16" customWidth="1"/>
    <col min="12291" max="12291" width="8.5703125" customWidth="1"/>
    <col min="12292" max="12292" width="14.5703125" customWidth="1"/>
    <col min="12293" max="12293" width="17.42578125" customWidth="1"/>
    <col min="12294" max="12294" width="24.5703125" customWidth="1"/>
    <col min="12295" max="12295" width="4.140625" customWidth="1"/>
    <col min="12296" max="12296" width="0" hidden="1" customWidth="1"/>
    <col min="12297" max="12297" width="20.140625" customWidth="1"/>
    <col min="12544" max="12544" width="4.85546875" customWidth="1"/>
    <col min="12545" max="12545" width="13.42578125" customWidth="1"/>
    <col min="12546" max="12546" width="16" customWidth="1"/>
    <col min="12547" max="12547" width="8.5703125" customWidth="1"/>
    <col min="12548" max="12548" width="14.5703125" customWidth="1"/>
    <col min="12549" max="12549" width="17.42578125" customWidth="1"/>
    <col min="12550" max="12550" width="24.5703125" customWidth="1"/>
    <col min="12551" max="12551" width="4.140625" customWidth="1"/>
    <col min="12552" max="12552" width="0" hidden="1" customWidth="1"/>
    <col min="12553" max="12553" width="20.140625" customWidth="1"/>
    <col min="12800" max="12800" width="4.85546875" customWidth="1"/>
    <col min="12801" max="12801" width="13.42578125" customWidth="1"/>
    <col min="12802" max="12802" width="16" customWidth="1"/>
    <col min="12803" max="12803" width="8.5703125" customWidth="1"/>
    <col min="12804" max="12804" width="14.5703125" customWidth="1"/>
    <col min="12805" max="12805" width="17.42578125" customWidth="1"/>
    <col min="12806" max="12806" width="24.5703125" customWidth="1"/>
    <col min="12807" max="12807" width="4.140625" customWidth="1"/>
    <col min="12808" max="12808" width="0" hidden="1" customWidth="1"/>
    <col min="12809" max="12809" width="20.140625" customWidth="1"/>
    <col min="13056" max="13056" width="4.85546875" customWidth="1"/>
    <col min="13057" max="13057" width="13.42578125" customWidth="1"/>
    <col min="13058" max="13058" width="16" customWidth="1"/>
    <col min="13059" max="13059" width="8.5703125" customWidth="1"/>
    <col min="13060" max="13060" width="14.5703125" customWidth="1"/>
    <col min="13061" max="13061" width="17.42578125" customWidth="1"/>
    <col min="13062" max="13062" width="24.5703125" customWidth="1"/>
    <col min="13063" max="13063" width="4.140625" customWidth="1"/>
    <col min="13064" max="13064" width="0" hidden="1" customWidth="1"/>
    <col min="13065" max="13065" width="20.140625" customWidth="1"/>
    <col min="13312" max="13312" width="4.85546875" customWidth="1"/>
    <col min="13313" max="13313" width="13.42578125" customWidth="1"/>
    <col min="13314" max="13314" width="16" customWidth="1"/>
    <col min="13315" max="13315" width="8.5703125" customWidth="1"/>
    <col min="13316" max="13316" width="14.5703125" customWidth="1"/>
    <col min="13317" max="13317" width="17.42578125" customWidth="1"/>
    <col min="13318" max="13318" width="24.5703125" customWidth="1"/>
    <col min="13319" max="13319" width="4.140625" customWidth="1"/>
    <col min="13320" max="13320" width="0" hidden="1" customWidth="1"/>
    <col min="13321" max="13321" width="20.140625" customWidth="1"/>
    <col min="13568" max="13568" width="4.85546875" customWidth="1"/>
    <col min="13569" max="13569" width="13.42578125" customWidth="1"/>
    <col min="13570" max="13570" width="16" customWidth="1"/>
    <col min="13571" max="13571" width="8.5703125" customWidth="1"/>
    <col min="13572" max="13572" width="14.5703125" customWidth="1"/>
    <col min="13573" max="13573" width="17.42578125" customWidth="1"/>
    <col min="13574" max="13574" width="24.5703125" customWidth="1"/>
    <col min="13575" max="13575" width="4.140625" customWidth="1"/>
    <col min="13576" max="13576" width="0" hidden="1" customWidth="1"/>
    <col min="13577" max="13577" width="20.140625" customWidth="1"/>
    <col min="13824" max="13824" width="4.85546875" customWidth="1"/>
    <col min="13825" max="13825" width="13.42578125" customWidth="1"/>
    <col min="13826" max="13826" width="16" customWidth="1"/>
    <col min="13827" max="13827" width="8.5703125" customWidth="1"/>
    <col min="13828" max="13828" width="14.5703125" customWidth="1"/>
    <col min="13829" max="13829" width="17.42578125" customWidth="1"/>
    <col min="13830" max="13830" width="24.5703125" customWidth="1"/>
    <col min="13831" max="13831" width="4.140625" customWidth="1"/>
    <col min="13832" max="13832" width="0" hidden="1" customWidth="1"/>
    <col min="13833" max="13833" width="20.140625" customWidth="1"/>
    <col min="14080" max="14080" width="4.85546875" customWidth="1"/>
    <col min="14081" max="14081" width="13.42578125" customWidth="1"/>
    <col min="14082" max="14082" width="16" customWidth="1"/>
    <col min="14083" max="14083" width="8.5703125" customWidth="1"/>
    <col min="14084" max="14084" width="14.5703125" customWidth="1"/>
    <col min="14085" max="14085" width="17.42578125" customWidth="1"/>
    <col min="14086" max="14086" width="24.5703125" customWidth="1"/>
    <col min="14087" max="14087" width="4.140625" customWidth="1"/>
    <col min="14088" max="14088" width="0" hidden="1" customWidth="1"/>
    <col min="14089" max="14089" width="20.140625" customWidth="1"/>
    <col min="14336" max="14336" width="4.85546875" customWidth="1"/>
    <col min="14337" max="14337" width="13.42578125" customWidth="1"/>
    <col min="14338" max="14338" width="16" customWidth="1"/>
    <col min="14339" max="14339" width="8.5703125" customWidth="1"/>
    <col min="14340" max="14340" width="14.5703125" customWidth="1"/>
    <col min="14341" max="14341" width="17.42578125" customWidth="1"/>
    <col min="14342" max="14342" width="24.5703125" customWidth="1"/>
    <col min="14343" max="14343" width="4.140625" customWidth="1"/>
    <col min="14344" max="14344" width="0" hidden="1" customWidth="1"/>
    <col min="14345" max="14345" width="20.140625" customWidth="1"/>
    <col min="14592" max="14592" width="4.85546875" customWidth="1"/>
    <col min="14593" max="14593" width="13.42578125" customWidth="1"/>
    <col min="14594" max="14594" width="16" customWidth="1"/>
    <col min="14595" max="14595" width="8.5703125" customWidth="1"/>
    <col min="14596" max="14596" width="14.5703125" customWidth="1"/>
    <col min="14597" max="14597" width="17.42578125" customWidth="1"/>
    <col min="14598" max="14598" width="24.5703125" customWidth="1"/>
    <col min="14599" max="14599" width="4.140625" customWidth="1"/>
    <col min="14600" max="14600" width="0" hidden="1" customWidth="1"/>
    <col min="14601" max="14601" width="20.140625" customWidth="1"/>
    <col min="14848" max="14848" width="4.85546875" customWidth="1"/>
    <col min="14849" max="14849" width="13.42578125" customWidth="1"/>
    <col min="14850" max="14850" width="16" customWidth="1"/>
    <col min="14851" max="14851" width="8.5703125" customWidth="1"/>
    <col min="14852" max="14852" width="14.5703125" customWidth="1"/>
    <col min="14853" max="14853" width="17.42578125" customWidth="1"/>
    <col min="14854" max="14854" width="24.5703125" customWidth="1"/>
    <col min="14855" max="14855" width="4.140625" customWidth="1"/>
    <col min="14856" max="14856" width="0" hidden="1" customWidth="1"/>
    <col min="14857" max="14857" width="20.140625" customWidth="1"/>
    <col min="15104" max="15104" width="4.85546875" customWidth="1"/>
    <col min="15105" max="15105" width="13.42578125" customWidth="1"/>
    <col min="15106" max="15106" width="16" customWidth="1"/>
    <col min="15107" max="15107" width="8.5703125" customWidth="1"/>
    <col min="15108" max="15108" width="14.5703125" customWidth="1"/>
    <col min="15109" max="15109" width="17.42578125" customWidth="1"/>
    <col min="15110" max="15110" width="24.5703125" customWidth="1"/>
    <col min="15111" max="15111" width="4.140625" customWidth="1"/>
    <col min="15112" max="15112" width="0" hidden="1" customWidth="1"/>
    <col min="15113" max="15113" width="20.140625" customWidth="1"/>
    <col min="15360" max="15360" width="4.85546875" customWidth="1"/>
    <col min="15361" max="15361" width="13.42578125" customWidth="1"/>
    <col min="15362" max="15362" width="16" customWidth="1"/>
    <col min="15363" max="15363" width="8.5703125" customWidth="1"/>
    <col min="15364" max="15364" width="14.5703125" customWidth="1"/>
    <col min="15365" max="15365" width="17.42578125" customWidth="1"/>
    <col min="15366" max="15366" width="24.5703125" customWidth="1"/>
    <col min="15367" max="15367" width="4.140625" customWidth="1"/>
    <col min="15368" max="15368" width="0" hidden="1" customWidth="1"/>
    <col min="15369" max="15369" width="20.140625" customWidth="1"/>
    <col min="15616" max="15616" width="4.85546875" customWidth="1"/>
    <col min="15617" max="15617" width="13.42578125" customWidth="1"/>
    <col min="15618" max="15618" width="16" customWidth="1"/>
    <col min="15619" max="15619" width="8.5703125" customWidth="1"/>
    <col min="15620" max="15620" width="14.5703125" customWidth="1"/>
    <col min="15621" max="15621" width="17.42578125" customWidth="1"/>
    <col min="15622" max="15622" width="24.5703125" customWidth="1"/>
    <col min="15623" max="15623" width="4.140625" customWidth="1"/>
    <col min="15624" max="15624" width="0" hidden="1" customWidth="1"/>
    <col min="15625" max="15625" width="20.140625" customWidth="1"/>
    <col min="15872" max="15872" width="4.85546875" customWidth="1"/>
    <col min="15873" max="15873" width="13.42578125" customWidth="1"/>
    <col min="15874" max="15874" width="16" customWidth="1"/>
    <col min="15875" max="15875" width="8.5703125" customWidth="1"/>
    <col min="15876" max="15876" width="14.5703125" customWidth="1"/>
    <col min="15877" max="15877" width="17.42578125" customWidth="1"/>
    <col min="15878" max="15878" width="24.5703125" customWidth="1"/>
    <col min="15879" max="15879" width="4.140625" customWidth="1"/>
    <col min="15880" max="15880" width="0" hidden="1" customWidth="1"/>
    <col min="15881" max="15881" width="20.140625" customWidth="1"/>
    <col min="16128" max="16128" width="4.85546875" customWidth="1"/>
    <col min="16129" max="16129" width="13.42578125" customWidth="1"/>
    <col min="16130" max="16130" width="16" customWidth="1"/>
    <col min="16131" max="16131" width="8.5703125" customWidth="1"/>
    <col min="16132" max="16132" width="14.5703125" customWidth="1"/>
    <col min="16133" max="16133" width="17.42578125" customWidth="1"/>
    <col min="16134" max="16134" width="24.5703125" customWidth="1"/>
    <col min="16135" max="16135" width="4.140625" customWidth="1"/>
    <col min="16136" max="16136" width="0" hidden="1" customWidth="1"/>
    <col min="16137" max="16137" width="20.140625" customWidth="1"/>
  </cols>
  <sheetData>
    <row r="1" spans="1:8" x14ac:dyDescent="0.25">
      <c r="B1" s="19" t="s">
        <v>269</v>
      </c>
      <c r="C1" s="19"/>
      <c r="D1" s="21"/>
      <c r="E1" s="21"/>
      <c r="F1" s="21"/>
      <c r="G1" s="21"/>
      <c r="H1" s="21"/>
    </row>
    <row r="2" spans="1:8" x14ac:dyDescent="0.25">
      <c r="A2" s="56"/>
      <c r="B2" s="19" t="s">
        <v>58</v>
      </c>
      <c r="C2" s="21"/>
      <c r="D2" s="21"/>
      <c r="E2" s="21"/>
      <c r="F2" s="21"/>
      <c r="G2" s="3"/>
      <c r="H2" s="21"/>
    </row>
    <row r="3" spans="1:8" x14ac:dyDescent="0.25">
      <c r="A3" s="56"/>
      <c r="B3" s="19" t="str">
        <f>+[1]Vinterhvede!B3</f>
        <v>Danneskiold-Samsøes Allé 9</v>
      </c>
      <c r="C3" s="21"/>
      <c r="D3" s="21"/>
      <c r="E3" s="21"/>
      <c r="F3" s="22" t="s">
        <v>60</v>
      </c>
      <c r="G3" s="21"/>
      <c r="H3" s="21"/>
    </row>
    <row r="4" spans="1:8" x14ac:dyDescent="0.25">
      <c r="A4" s="56"/>
      <c r="B4" s="19" t="str">
        <f>+[1]Vinterhvede!B4</f>
        <v>1434 København K</v>
      </c>
      <c r="C4" s="21"/>
      <c r="D4" s="21"/>
      <c r="E4" s="21"/>
      <c r="F4" s="22" t="str">
        <f>+_xlfn.CONCAT("i hænde senest den ", Revisorerklæring!A3,".")</f>
        <v>i hænde senest den 18.11.2025.</v>
      </c>
      <c r="G4" s="21"/>
      <c r="H4" s="21"/>
    </row>
    <row r="5" spans="1:8" x14ac:dyDescent="0.25">
      <c r="A5" s="56"/>
      <c r="B5" s="19"/>
      <c r="C5" s="21"/>
      <c r="D5" s="21"/>
      <c r="E5" s="21"/>
      <c r="F5" s="22"/>
      <c r="G5" s="21"/>
      <c r="H5" s="21"/>
    </row>
    <row r="6" spans="1:8" x14ac:dyDescent="0.25">
      <c r="A6" s="56"/>
      <c r="B6" s="19"/>
      <c r="C6" s="21"/>
      <c r="D6" s="21"/>
      <c r="E6" s="21"/>
      <c r="F6" s="22"/>
      <c r="G6" s="21"/>
      <c r="H6" s="21"/>
    </row>
    <row r="7" spans="1:8" x14ac:dyDescent="0.25">
      <c r="A7" s="56"/>
      <c r="B7" s="19"/>
      <c r="C7" s="21"/>
      <c r="D7" s="21"/>
      <c r="E7" s="21"/>
      <c r="F7" s="22"/>
      <c r="G7" s="21"/>
      <c r="H7" s="21"/>
    </row>
    <row r="8" spans="1:8" x14ac:dyDescent="0.25">
      <c r="A8" s="56"/>
      <c r="B8" s="21" t="str">
        <f>+_xlfn.CONCAT("    Opgørelse over salg af afgiftspligtig vintersæd i efteråret ",Revisorerklæring!A2,".", " Høstår ",Revisorerklæring!A1)</f>
        <v xml:space="preserve">    Opgørelse over salg af afgiftspligtig vintersæd i efteråret 2025. Høstår 2025/26</v>
      </c>
      <c r="C8" s="21"/>
      <c r="D8" s="21"/>
      <c r="E8" s="21"/>
      <c r="F8" s="21"/>
      <c r="G8" s="21"/>
      <c r="H8" s="21"/>
    </row>
    <row r="9" spans="1:8" x14ac:dyDescent="0.25">
      <c r="A9" s="56"/>
      <c r="B9" s="23" t="s">
        <v>62</v>
      </c>
      <c r="C9" s="24" t="s">
        <v>63</v>
      </c>
      <c r="D9" s="26" t="s">
        <v>64</v>
      </c>
      <c r="E9" s="26" t="s">
        <v>121</v>
      </c>
      <c r="F9" s="26" t="s">
        <v>122</v>
      </c>
      <c r="G9" s="26" t="s">
        <v>123</v>
      </c>
      <c r="H9" s="21"/>
    </row>
    <row r="10" spans="1:8" x14ac:dyDescent="0.25">
      <c r="A10" s="56"/>
      <c r="B10" s="28" t="s">
        <v>124</v>
      </c>
      <c r="C10" s="30"/>
      <c r="D10" s="37"/>
      <c r="E10" s="30"/>
      <c r="F10" s="30"/>
      <c r="G10" s="30"/>
      <c r="H10" s="21"/>
    </row>
    <row r="11" spans="1:8" x14ac:dyDescent="0.25">
      <c r="A11" s="56"/>
      <c r="B11" s="33" t="s">
        <v>73</v>
      </c>
      <c r="C11" s="34" t="s">
        <v>265</v>
      </c>
      <c r="D11" s="35">
        <v>68</v>
      </c>
      <c r="E11" s="37">
        <v>20251202</v>
      </c>
      <c r="F11" s="30"/>
      <c r="G11" s="35">
        <f>SUM(F11*D11/100)</f>
        <v>0</v>
      </c>
      <c r="H11" s="21"/>
    </row>
    <row r="12" spans="1:8" x14ac:dyDescent="0.25">
      <c r="A12" s="55" t="str" cm="1">
        <f t="array" ref="A12">_xlfn.IFS(B12=Forædler!$A$1,Forædler!$B$1,B12=Forædler!$A$2,Forædler!$B$2,B12=Forædler!$A$3,Forædler!$B$3,B12=Forædler!$A$4,Forædler!$B$4,B12=Forædler!$A$5,Forædler!$B$5,B12=Forædler!$A$6,Forædler!$B$6,B12=Forædler!$A$7,Forædler!$B$7,B12=Forædler!$A$8,Forædler!$B$8,B12=Forædler!$A$9,Forædler!$B$9,B12=Forædler!$A$10,Forædler!$B$10)</f>
        <v>Nordic seed</v>
      </c>
      <c r="B12" s="33" t="s">
        <v>69</v>
      </c>
      <c r="C12" s="34" t="s">
        <v>214</v>
      </c>
      <c r="D12" s="35">
        <v>69</v>
      </c>
      <c r="E12" s="37">
        <v>10257202</v>
      </c>
      <c r="F12" s="30"/>
      <c r="G12" s="53">
        <f t="shared" ref="G12:G38" si="0">SUM(F12*D12/100)</f>
        <v>0</v>
      </c>
      <c r="H12" s="21"/>
    </row>
    <row r="13" spans="1:8" x14ac:dyDescent="0.25">
      <c r="A13" s="55" t="str" cm="1">
        <f t="array" ref="A13">_xlfn.IFS(B13=Forædler!$A$1,Forædler!$B$1,B13=Forædler!$A$2,Forædler!$B$2,B13=Forædler!$A$3,Forædler!$B$3,B13=Forædler!$A$4,Forædler!$B$4,B13=Forædler!$A$5,Forædler!$B$5,B13=Forædler!$A$6,Forædler!$B$6,B13=Forædler!$A$7,Forædler!$B$7,B13=Forædler!$A$8,Forædler!$B$8,B13=Forædler!$A$9,Forædler!$B$9,B13=Forædler!$A$10,Forædler!$B$10)</f>
        <v>Nordic seed</v>
      </c>
      <c r="B13" s="33" t="s">
        <v>69</v>
      </c>
      <c r="C13" s="34" t="s">
        <v>125</v>
      </c>
      <c r="D13" s="35">
        <v>60</v>
      </c>
      <c r="E13" s="37">
        <v>10250202</v>
      </c>
      <c r="F13" s="37"/>
      <c r="G13" s="53">
        <f t="shared" si="0"/>
        <v>0</v>
      </c>
      <c r="H13" s="21"/>
    </row>
    <row r="14" spans="1:8" x14ac:dyDescent="0.25">
      <c r="A14" s="55" t="str" cm="1">
        <f t="array" ref="A14">_xlfn.IFS(B14=Forædler!$A$1,Forædler!$B$1,B14=Forædler!$A$2,Forædler!$B$2,B14=Forædler!$A$3,Forædler!$B$3,B14=Forædler!$A$4,Forædler!$B$4,B14=Forædler!$A$5,Forædler!$B$5,B14=Forædler!$A$6,Forædler!$B$6,B14=Forædler!$A$7,Forædler!$B$7,B14=Forædler!$A$8,Forædler!$B$8,B14=Forædler!$A$9,Forædler!$B$9,B14=Forædler!$A$10,Forædler!$B$10)</f>
        <v>Sejet</v>
      </c>
      <c r="B14" s="33" t="s">
        <v>73</v>
      </c>
      <c r="C14" s="34" t="s">
        <v>126</v>
      </c>
      <c r="D14" s="35">
        <v>68</v>
      </c>
      <c r="E14" s="37">
        <v>20250202</v>
      </c>
      <c r="F14" s="37"/>
      <c r="G14" s="53">
        <f t="shared" si="0"/>
        <v>0</v>
      </c>
      <c r="H14" s="21"/>
    </row>
    <row r="15" spans="1:8" x14ac:dyDescent="0.25">
      <c r="A15" s="55" t="str" cm="1">
        <f t="array" ref="A15">_xlfn.IFS(B15=Forædler!$A$1,Forædler!$B$1,B15=Forædler!$A$2,Forædler!$B$2,B15=Forædler!$A$3,Forædler!$B$3,B15=Forædler!$A$4,Forædler!$B$4,B15=Forædler!$A$5,Forædler!$B$5,B15=Forædler!$A$6,Forædler!$B$6,B15=Forædler!$A$7,Forædler!$B$7,B15=Forædler!$A$8,Forædler!$B$8,B15=Forædler!$A$9,Forædler!$B$9,B15=Forædler!$A$10,Forædler!$B$10)</f>
        <v>Nordic seed</v>
      </c>
      <c r="B15" s="33" t="s">
        <v>69</v>
      </c>
      <c r="C15" s="34" t="s">
        <v>127</v>
      </c>
      <c r="D15" s="35">
        <v>55</v>
      </c>
      <c r="E15" s="37">
        <v>10251202</v>
      </c>
      <c r="F15" s="37"/>
      <c r="G15" s="53">
        <f t="shared" si="0"/>
        <v>0</v>
      </c>
      <c r="H15" s="21"/>
    </row>
    <row r="16" spans="1:8" x14ac:dyDescent="0.25">
      <c r="A16" s="55" t="e" cm="1">
        <f t="array" ref="A16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16" s="33" t="s">
        <v>73</v>
      </c>
      <c r="C16" s="34" t="s">
        <v>128</v>
      </c>
      <c r="D16" s="35">
        <v>68</v>
      </c>
      <c r="E16" s="37">
        <v>20253202</v>
      </c>
      <c r="F16" s="37"/>
      <c r="G16" s="53">
        <f t="shared" si="0"/>
        <v>0</v>
      </c>
      <c r="H16" s="21"/>
    </row>
    <row r="17" spans="1:8" x14ac:dyDescent="0.25">
      <c r="A17" s="55" t="e" cm="1">
        <f t="array" ref="A17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17" s="33" t="s">
        <v>270</v>
      </c>
      <c r="C17" s="34" t="s">
        <v>129</v>
      </c>
      <c r="D17" s="35">
        <v>57</v>
      </c>
      <c r="E17" s="37">
        <v>40251202</v>
      </c>
      <c r="F17" s="37"/>
      <c r="G17" s="53">
        <f t="shared" si="0"/>
        <v>0</v>
      </c>
      <c r="H17" s="21"/>
    </row>
    <row r="18" spans="1:8" x14ac:dyDescent="0.25">
      <c r="A18" s="55" t="e" cm="1">
        <f t="array" ref="A18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18" s="33" t="s">
        <v>90</v>
      </c>
      <c r="C18" s="34" t="s">
        <v>130</v>
      </c>
      <c r="D18" s="35">
        <v>79</v>
      </c>
      <c r="E18" s="37">
        <v>30250202</v>
      </c>
      <c r="F18" s="37"/>
      <c r="G18" s="53">
        <f t="shared" si="0"/>
        <v>0</v>
      </c>
      <c r="H18" s="21"/>
    </row>
    <row r="19" spans="1:8" x14ac:dyDescent="0.25">
      <c r="A19" s="55" t="e" cm="1">
        <f t="array" ref="A19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19" s="33" t="s">
        <v>90</v>
      </c>
      <c r="C19" s="34" t="s">
        <v>215</v>
      </c>
      <c r="D19" s="35">
        <v>70</v>
      </c>
      <c r="E19" s="33">
        <v>30251202</v>
      </c>
      <c r="F19" s="37"/>
      <c r="G19" s="53">
        <f t="shared" si="0"/>
        <v>0</v>
      </c>
      <c r="H19" s="21"/>
    </row>
    <row r="20" spans="1:8" x14ac:dyDescent="0.25">
      <c r="A20" s="55" t="e" cm="1">
        <f t="array" ref="A20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20" s="33" t="s">
        <v>90</v>
      </c>
      <c r="C20" s="34" t="s">
        <v>131</v>
      </c>
      <c r="D20" s="35">
        <v>57</v>
      </c>
      <c r="E20" s="37">
        <v>30252202</v>
      </c>
      <c r="F20" s="37"/>
      <c r="G20" s="53">
        <f t="shared" si="0"/>
        <v>0</v>
      </c>
      <c r="H20" s="21"/>
    </row>
    <row r="21" spans="1:8" x14ac:dyDescent="0.25">
      <c r="A21" s="55" t="e" cm="1">
        <f t="array" ref="A21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21" s="33" t="s">
        <v>90</v>
      </c>
      <c r="C21" s="34" t="s">
        <v>132</v>
      </c>
      <c r="D21" s="35">
        <v>67</v>
      </c>
      <c r="E21" s="33">
        <v>30253202</v>
      </c>
      <c r="F21" s="37"/>
      <c r="G21" s="53">
        <f t="shared" si="0"/>
        <v>0</v>
      </c>
      <c r="H21" s="21"/>
    </row>
    <row r="22" spans="1:8" x14ac:dyDescent="0.25">
      <c r="A22" s="55" t="str" cm="1">
        <f t="array" ref="A22">_xlfn.IFS(B17=Forædler!$A$1,Forædler!$B$1,B17=Forædler!$A$2,Forædler!$B$2,B17=Forædler!$A$3,Forædler!$B$3,B17=Forædler!$A$4,Forædler!$B$4,B17=Forædler!$A$5,Forædler!$B$5,B17=Forædler!$A$6,Forædler!$B$6,B17=Forædler!$A$7,Forædler!$B$7,B17=Forædler!$A$8,Forædler!$B$8,B17=Forædler!$A$9,Forædler!$B$9,B17=Forædler!$A$10,Forædler!$B$10)</f>
        <v>Hornsyld Købmandsgaard</v>
      </c>
      <c r="B22" s="33" t="s">
        <v>90</v>
      </c>
      <c r="C22" s="34" t="s">
        <v>133</v>
      </c>
      <c r="D22" s="35">
        <v>57</v>
      </c>
      <c r="E22" s="33">
        <v>30254202</v>
      </c>
      <c r="F22" s="37"/>
      <c r="G22" s="53">
        <f t="shared" si="0"/>
        <v>0</v>
      </c>
      <c r="H22" s="21"/>
    </row>
    <row r="23" spans="1:8" x14ac:dyDescent="0.25">
      <c r="A23" s="55" t="str" cm="1">
        <f t="array" ref="A23">_xlfn.IFS(B18=Forædler!$A$1,Forædler!$B$1,B18=Forædler!$A$2,Forædler!$B$2,B18=Forædler!$A$3,Forædler!$B$3,B18=Forædler!$A$4,Forædler!$B$4,B18=Forædler!$A$5,Forædler!$B$5,B18=Forædler!$A$6,Forædler!$B$6,B18=Forædler!$A$7,Forædler!$B$7,B18=Forædler!$A$8,Forædler!$B$8,B18=Forædler!$A$9,Forædler!$B$9,B18=Forædler!$A$10,Forædler!$B$10)</f>
        <v>KWS</v>
      </c>
      <c r="B23" s="33" t="s">
        <v>90</v>
      </c>
      <c r="C23" s="34" t="s">
        <v>134</v>
      </c>
      <c r="D23" s="35">
        <v>58</v>
      </c>
      <c r="E23" s="33">
        <v>30255202</v>
      </c>
      <c r="F23" s="37"/>
      <c r="G23" s="53">
        <f t="shared" si="0"/>
        <v>0</v>
      </c>
      <c r="H23" s="21"/>
    </row>
    <row r="24" spans="1:8" x14ac:dyDescent="0.25">
      <c r="A24" s="55" t="e" cm="1">
        <f t="array" ref="A24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24" s="33" t="s">
        <v>90</v>
      </c>
      <c r="C24" s="34" t="s">
        <v>135</v>
      </c>
      <c r="D24" s="35">
        <v>57</v>
      </c>
      <c r="E24" s="33">
        <v>30256202</v>
      </c>
      <c r="F24" s="37"/>
      <c r="G24" s="53">
        <f t="shared" si="0"/>
        <v>0</v>
      </c>
      <c r="H24" s="21"/>
    </row>
    <row r="25" spans="1:8" x14ac:dyDescent="0.25">
      <c r="A25" s="55" t="e" cm="1">
        <f t="array" ref="A25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25" s="33" t="s">
        <v>73</v>
      </c>
      <c r="C25" s="34" t="s">
        <v>136</v>
      </c>
      <c r="D25" s="35">
        <v>69</v>
      </c>
      <c r="E25" s="33">
        <v>20252202</v>
      </c>
      <c r="F25" s="37"/>
      <c r="G25" s="53">
        <f t="shared" si="0"/>
        <v>0</v>
      </c>
      <c r="H25" s="21"/>
    </row>
    <row r="26" spans="1:8" x14ac:dyDescent="0.25">
      <c r="A26" s="55" t="e" cm="1">
        <f t="array" ref="A26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26" s="33" t="s">
        <v>69</v>
      </c>
      <c r="C26" s="34" t="s">
        <v>137</v>
      </c>
      <c r="D26" s="35">
        <v>55</v>
      </c>
      <c r="E26" s="33">
        <v>10252202</v>
      </c>
      <c r="F26" s="37"/>
      <c r="G26" s="53">
        <f t="shared" si="0"/>
        <v>0</v>
      </c>
      <c r="H26" s="21"/>
    </row>
    <row r="27" spans="1:8" x14ac:dyDescent="0.25">
      <c r="A27" s="55" t="str" cm="1">
        <f t="array" ref="A27">_xlfn.IFS(B19=Forædler!$A$1,Forædler!$B$1,B19=Forædler!$A$2,Forædler!$B$2,B19=Forædler!$A$3,Forædler!$B$3,B19=Forædler!$A$4,Forædler!$B$4,B19=Forædler!$A$5,Forædler!$B$5,B19=Forædler!$A$6,Forædler!$B$6,B19=Forædler!$A$7,Forædler!$B$7,B19=Forædler!$A$8,Forædler!$B$8,B19=Forædler!$A$9,Forædler!$B$9,B19=Forædler!$A$10,Forædler!$B$10)</f>
        <v>KWS</v>
      </c>
      <c r="B27" s="33" t="s">
        <v>69</v>
      </c>
      <c r="C27" s="37" t="s">
        <v>138</v>
      </c>
      <c r="D27" s="35">
        <v>67</v>
      </c>
      <c r="E27" s="36">
        <v>10255202</v>
      </c>
      <c r="F27" s="37"/>
      <c r="G27" s="53">
        <f t="shared" si="0"/>
        <v>0</v>
      </c>
      <c r="H27" s="21"/>
    </row>
    <row r="28" spans="1:8" x14ac:dyDescent="0.25">
      <c r="A28" s="55"/>
      <c r="B28" s="33" t="s">
        <v>69</v>
      </c>
      <c r="C28" s="34" t="s">
        <v>139</v>
      </c>
      <c r="D28" s="35">
        <v>67</v>
      </c>
      <c r="E28" s="36">
        <v>10254202</v>
      </c>
      <c r="F28" s="37"/>
      <c r="G28" s="53">
        <f t="shared" si="0"/>
        <v>0</v>
      </c>
      <c r="H28" s="21"/>
    </row>
    <row r="29" spans="1:8" x14ac:dyDescent="0.25">
      <c r="A29" s="55"/>
      <c r="B29" s="33" t="s">
        <v>69</v>
      </c>
      <c r="C29" s="34" t="s">
        <v>216</v>
      </c>
      <c r="D29" s="35">
        <v>69</v>
      </c>
      <c r="E29" s="33">
        <v>10256202</v>
      </c>
      <c r="F29" s="37"/>
      <c r="G29" s="53">
        <f t="shared" si="0"/>
        <v>0</v>
      </c>
      <c r="H29" s="21"/>
    </row>
    <row r="30" spans="1:8" x14ac:dyDescent="0.25">
      <c r="A30" s="55"/>
      <c r="B30" s="33" t="s">
        <v>69</v>
      </c>
      <c r="C30" s="37" t="s">
        <v>140</v>
      </c>
      <c r="D30" s="35">
        <v>67</v>
      </c>
      <c r="E30" s="36">
        <v>10253202</v>
      </c>
      <c r="F30" s="37"/>
      <c r="G30" s="53">
        <f t="shared" si="0"/>
        <v>0</v>
      </c>
      <c r="H30" s="21"/>
    </row>
    <row r="31" spans="1:8" x14ac:dyDescent="0.25">
      <c r="A31" s="55"/>
      <c r="B31" s="33" t="s">
        <v>69</v>
      </c>
      <c r="C31" s="34" t="s">
        <v>217</v>
      </c>
      <c r="D31" s="35">
        <v>69</v>
      </c>
      <c r="E31" s="33">
        <v>10258202</v>
      </c>
      <c r="F31" s="37"/>
      <c r="G31" s="53">
        <f t="shared" si="0"/>
        <v>0</v>
      </c>
      <c r="H31" s="21"/>
    </row>
    <row r="32" spans="1:8" x14ac:dyDescent="0.25">
      <c r="A32" s="55"/>
      <c r="B32" s="33" t="s">
        <v>270</v>
      </c>
      <c r="C32" s="34" t="s">
        <v>218</v>
      </c>
      <c r="D32" s="35">
        <v>65</v>
      </c>
      <c r="E32" s="33">
        <v>40253202</v>
      </c>
      <c r="F32" s="37"/>
      <c r="G32" s="53">
        <f t="shared" si="0"/>
        <v>0</v>
      </c>
      <c r="H32" s="21"/>
    </row>
    <row r="33" spans="1:8" x14ac:dyDescent="0.25">
      <c r="A33" s="55"/>
      <c r="B33" s="33" t="s">
        <v>73</v>
      </c>
      <c r="C33" s="34" t="s">
        <v>225</v>
      </c>
      <c r="D33" s="35">
        <v>68</v>
      </c>
      <c r="E33" s="33">
        <v>20254202</v>
      </c>
      <c r="F33" s="37"/>
      <c r="G33" s="53">
        <f t="shared" si="0"/>
        <v>0</v>
      </c>
      <c r="H33" s="21"/>
    </row>
    <row r="34" spans="1:8" x14ac:dyDescent="0.25">
      <c r="A34" s="55"/>
      <c r="B34" s="33" t="s">
        <v>270</v>
      </c>
      <c r="C34" s="34" t="s">
        <v>141</v>
      </c>
      <c r="D34" s="35">
        <v>65</v>
      </c>
      <c r="E34" s="33">
        <v>40252202</v>
      </c>
      <c r="F34" s="37"/>
      <c r="G34" s="53">
        <f t="shared" si="0"/>
        <v>0</v>
      </c>
      <c r="H34" s="21"/>
    </row>
    <row r="35" spans="1:8" x14ac:dyDescent="0.25">
      <c r="A35" s="55"/>
      <c r="B35" s="33" t="s">
        <v>75</v>
      </c>
      <c r="C35" s="34" t="s">
        <v>142</v>
      </c>
      <c r="D35" s="35">
        <v>57</v>
      </c>
      <c r="E35" s="33">
        <v>25250202</v>
      </c>
      <c r="F35" s="37"/>
      <c r="G35" s="53">
        <f t="shared" si="0"/>
        <v>0</v>
      </c>
      <c r="H35" s="21"/>
    </row>
    <row r="36" spans="1:8" x14ac:dyDescent="0.25">
      <c r="A36" s="55"/>
      <c r="B36" s="33" t="s">
        <v>77</v>
      </c>
      <c r="C36" s="34" t="s">
        <v>143</v>
      </c>
      <c r="D36" s="35">
        <v>59</v>
      </c>
      <c r="E36" s="33">
        <v>60250202</v>
      </c>
      <c r="F36" s="37"/>
      <c r="G36" s="53">
        <f t="shared" si="0"/>
        <v>0</v>
      </c>
      <c r="H36" s="21"/>
    </row>
    <row r="37" spans="1:8" x14ac:dyDescent="0.25">
      <c r="A37" s="55"/>
      <c r="B37" s="33" t="s">
        <v>270</v>
      </c>
      <c r="C37" s="34" t="s">
        <v>144</v>
      </c>
      <c r="D37" s="35">
        <v>56</v>
      </c>
      <c r="E37" s="33">
        <v>40250202</v>
      </c>
      <c r="F37" s="37"/>
      <c r="G37" s="53">
        <f t="shared" si="0"/>
        <v>0</v>
      </c>
      <c r="H37" s="21"/>
    </row>
    <row r="38" spans="1:8" x14ac:dyDescent="0.25">
      <c r="A38" s="55" t="str" cm="1">
        <f t="array" ref="A38">_xlfn.IFS(B20=Forædler!$A$1,Forædler!$B$1,B20=Forædler!$A$2,Forædler!$B$2,B20=Forædler!$A$3,Forædler!$B$3,B20=Forædler!$A$4,Forædler!$B$4,B20=Forædler!$A$5,Forædler!$B$5,B20=Forædler!$A$6,Forædler!$B$6,B20=Forædler!$A$7,Forædler!$B$7,B20=Forædler!$A$8,Forædler!$B$8,B20=Forædler!$A$9,Forædler!$B$9,B20=Forædler!$A$10,Forædler!$B$10)</f>
        <v>KWS</v>
      </c>
      <c r="B38" s="33"/>
      <c r="C38" s="37"/>
      <c r="D38" s="35"/>
      <c r="E38" s="36"/>
      <c r="F38" s="43"/>
      <c r="G38" s="53">
        <f t="shared" si="0"/>
        <v>0</v>
      </c>
      <c r="H38" s="21"/>
    </row>
    <row r="39" spans="1:8" x14ac:dyDescent="0.25">
      <c r="A39" s="55" t="str" cm="1">
        <f t="array" ref="A39">_xlfn.IFS(B21=Forædler!$A$1,Forædler!$B$1,B21=Forædler!$A$2,Forædler!$B$2,B21=Forædler!$A$3,Forædler!$B$3,B21=Forædler!$A$4,Forædler!$B$4,B21=Forædler!$A$5,Forædler!$B$5,B21=Forædler!$A$6,Forædler!$B$6,B21=Forædler!$A$7,Forædler!$B$7,B21=Forædler!$A$8,Forædler!$B$8,B21=Forædler!$A$9,Forædler!$B$9,B21=Forædler!$A$10,Forædler!$B$10)</f>
        <v>KWS</v>
      </c>
      <c r="B39" s="28" t="s">
        <v>145</v>
      </c>
      <c r="C39" s="30"/>
      <c r="D39" s="30"/>
      <c r="E39" s="23"/>
      <c r="F39" s="47">
        <f>SUM(F11:F38)</f>
        <v>0</v>
      </c>
      <c r="G39" s="47">
        <f>SUM(G11:G38)</f>
        <v>0</v>
      </c>
      <c r="H39" s="21"/>
    </row>
    <row r="40" spans="1:8" x14ac:dyDescent="0.25">
      <c r="A40" s="55" t="e" cm="1">
        <f t="array" ref="A40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40" s="30" t="s">
        <v>115</v>
      </c>
      <c r="C40" s="30"/>
      <c r="D40" s="30"/>
      <c r="E40" s="24">
        <v>310</v>
      </c>
      <c r="F40" s="58">
        <v>0.25</v>
      </c>
      <c r="G40" s="47">
        <f>SUM(G39*F40)</f>
        <v>0</v>
      </c>
      <c r="H40" s="21"/>
    </row>
    <row r="41" spans="1:8" x14ac:dyDescent="0.25">
      <c r="A41" s="55" t="e" cm="1">
        <f t="array" ref="A41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41" s="19" t="s">
        <v>146</v>
      </c>
      <c r="C41" s="19"/>
      <c r="D41" s="19"/>
      <c r="E41" s="21"/>
      <c r="F41" s="59"/>
      <c r="G41" s="60">
        <f>SUM(G39+G40)</f>
        <v>0</v>
      </c>
      <c r="H41" s="21"/>
    </row>
    <row r="42" spans="1:8" ht="12.6" customHeight="1" x14ac:dyDescent="0.25">
      <c r="A42" s="55" t="str" cm="1">
        <f t="array" ref="A42">_xlfn.IFS(B23=Forædler!$A$1,Forædler!$B$1,B23=Forædler!$A$2,Forædler!$B$2,B23=Forædler!$A$3,Forædler!$B$3,B23=Forædler!$A$4,Forædler!$B$4,B23=Forædler!$A$5,Forædler!$B$5,B23=Forædler!$A$6,Forædler!$B$6,B23=Forædler!$A$7,Forædler!$B$7,B23=Forædler!$A$8,Forædler!$B$8,B23=Forædler!$A$9,Forædler!$B$9,B23=Forædler!$A$10,Forædler!$B$10)</f>
        <v>KWS</v>
      </c>
      <c r="B42" s="19"/>
      <c r="C42" s="19"/>
      <c r="D42" s="19"/>
      <c r="E42" s="21"/>
      <c r="F42" s="21"/>
      <c r="G42" s="61"/>
      <c r="H42" s="21"/>
    </row>
    <row r="43" spans="1:8" ht="12.6" customHeight="1" x14ac:dyDescent="0.25">
      <c r="A43" s="55" t="str" cm="1">
        <f t="array" ref="A43">_xlfn.IFS(B25=Forædler!$A$1,Forædler!$B$1,B25=Forædler!$A$2,Forædler!$B$2,B25=Forædler!$A$3,Forædler!$B$3,B25=Forædler!$A$4,Forædler!$B$4,B25=Forædler!$A$5,Forædler!$B$5,B25=Forædler!$A$6,Forædler!$B$6,B25=Forædler!$A$7,Forædler!$B$7,B25=Forædler!$A$8,Forædler!$B$8,B25=Forædler!$A$9,Forædler!$B$9,B25=Forædler!$A$10,Forædler!$B$10)</f>
        <v>Sejet</v>
      </c>
      <c r="B43" s="21" t="s">
        <v>117</v>
      </c>
      <c r="C43" s="19"/>
      <c r="D43" s="19"/>
      <c r="E43" s="21"/>
      <c r="F43" s="21"/>
      <c r="G43" s="50"/>
      <c r="H43" s="21"/>
    </row>
    <row r="44" spans="1:8" ht="12.6" customHeight="1" x14ac:dyDescent="0.25">
      <c r="A44" s="55" t="str" cm="1">
        <f t="array" ref="A44">_xlfn.IFS(B26=Forædler!$A$1,Forædler!$B$1,B26=Forædler!$A$2,Forædler!$B$2,B26=Forædler!$A$3,Forædler!$B$3,B26=Forædler!$A$4,Forædler!$B$4,B26=Forædler!$A$5,Forædler!$B$5,B26=Forædler!$A$6,Forædler!$B$6,B26=Forædler!$A$7,Forædler!$B$7,B26=Forædler!$A$8,Forædler!$B$8,B26=Forædler!$A$9,Forædler!$B$9,B26=Forædler!$A$10,Forædler!$B$10)</f>
        <v>Nordic seed</v>
      </c>
      <c r="B44" s="21"/>
      <c r="C44" s="21"/>
      <c r="D44" s="21"/>
      <c r="E44" s="21"/>
      <c r="F44" s="3"/>
      <c r="G44" s="21"/>
      <c r="H44" s="21"/>
    </row>
    <row r="45" spans="1:8" x14ac:dyDescent="0.25">
      <c r="A45" s="55" t="str" cm="1">
        <f t="array" ref="A45">_xlfn.IFS(B27=Forædler!$A$1,Forædler!$B$1,B27=Forædler!$A$2,Forædler!$B$2,B27=Forædler!$A$3,Forædler!$B$3,B27=Forædler!$A$4,Forædler!$B$4,B27=Forædler!$A$5,Forædler!$B$5,B27=Forædler!$A$6,Forædler!$B$6,B27=Forædler!$A$7,Forædler!$B$7,B27=Forædler!$A$8,Forædler!$B$8,B27=Forædler!$A$9,Forædler!$B$9,B27=Forædler!$A$10,Forædler!$B$10)</f>
        <v>Nordic seed</v>
      </c>
      <c r="B45" s="51" t="s">
        <v>118</v>
      </c>
      <c r="C45" s="21"/>
      <c r="D45" s="21"/>
      <c r="E45" s="21"/>
      <c r="F45" s="3"/>
      <c r="G45" s="21"/>
      <c r="H45" s="21"/>
    </row>
    <row r="46" spans="1:8" x14ac:dyDescent="0.25">
      <c r="A46" s="55" t="e" cm="1">
        <f t="array" ref="A46">_xlfn.IFS(B38=Forædler!$A$1,Forædler!$B$1,B38=Forædler!$A$2,Forædler!$B$2,B38=Forædler!$A$3,Forædler!$B$3,B38=Forædler!$A$4,Forædler!$B$4,B38=Forædler!$A$5,Forædler!$B$5,B38=Forædler!$A$6,Forædler!$B$6,B38=Forædler!$A$7,Forædler!$B$7,B38=Forædler!$A$8,Forædler!$B$8,B38=Forædler!$A$9,Forædler!$B$9,B38=Forædler!$A$10,Forædler!$B$10)</f>
        <v>#N/A</v>
      </c>
      <c r="B46" s="51" t="s">
        <v>119</v>
      </c>
      <c r="C46" s="21"/>
      <c r="D46" s="21"/>
      <c r="E46" s="21"/>
      <c r="F46" s="3"/>
      <c r="G46" s="21"/>
      <c r="H46" s="21"/>
    </row>
    <row r="47" spans="1:8" x14ac:dyDescent="0.25">
      <c r="A47" s="56"/>
      <c r="B47" s="51"/>
      <c r="C47" s="21"/>
      <c r="D47" s="21"/>
      <c r="E47" s="21"/>
      <c r="F47" s="21"/>
      <c r="G47" s="21"/>
      <c r="H47" s="21"/>
    </row>
    <row r="48" spans="1:8" x14ac:dyDescent="0.25">
      <c r="A48" s="56"/>
      <c r="B48" s="21" t="s">
        <v>120</v>
      </c>
      <c r="C48" s="21"/>
      <c r="D48" s="21"/>
      <c r="E48" s="21"/>
      <c r="F48" s="21"/>
      <c r="G48" s="21"/>
      <c r="H48" s="21"/>
    </row>
    <row r="49" spans="1:9" x14ac:dyDescent="0.25">
      <c r="A49" s="56"/>
      <c r="B49" s="21"/>
      <c r="C49" s="21"/>
      <c r="D49" s="21"/>
      <c r="E49" s="21"/>
      <c r="F49" s="51"/>
      <c r="G49" s="21"/>
      <c r="H49" s="21"/>
    </row>
    <row r="50" spans="1:9" x14ac:dyDescent="0.25">
      <c r="A50" s="56"/>
      <c r="B50" s="21"/>
      <c r="C50" s="21"/>
      <c r="D50" s="21"/>
      <c r="E50" s="21"/>
      <c r="F50" s="21"/>
      <c r="G50" s="21"/>
      <c r="H50" s="21"/>
    </row>
    <row r="51" spans="1:9" x14ac:dyDescent="0.25">
      <c r="A51" s="56"/>
      <c r="B51" s="21"/>
      <c r="C51" s="21"/>
      <c r="D51" s="21"/>
      <c r="E51" s="21"/>
      <c r="F51" s="51"/>
      <c r="G51" s="21"/>
      <c r="H51" s="21"/>
    </row>
    <row r="52" spans="1:9" x14ac:dyDescent="0.25">
      <c r="A52" s="56"/>
      <c r="B52" s="21"/>
      <c r="C52" s="21"/>
      <c r="D52" s="21"/>
      <c r="E52" s="21"/>
      <c r="F52" s="21"/>
      <c r="G52" s="21"/>
      <c r="H52" s="21"/>
    </row>
    <row r="53" spans="1:9" x14ac:dyDescent="0.25">
      <c r="A53" s="56"/>
      <c r="B53" s="19"/>
      <c r="C53" s="21"/>
      <c r="D53" s="21"/>
      <c r="E53" s="21"/>
      <c r="F53" s="21"/>
      <c r="G53" s="21"/>
      <c r="H53" s="21"/>
    </row>
    <row r="54" spans="1:9" x14ac:dyDescent="0.25">
      <c r="A54" s="56"/>
      <c r="B54" s="1"/>
      <c r="C54" s="2"/>
      <c r="D54" s="2"/>
      <c r="E54" s="2"/>
      <c r="F54" s="2"/>
      <c r="G54" s="2"/>
      <c r="H54" s="21"/>
    </row>
    <row r="55" spans="1:9" x14ac:dyDescent="0.25">
      <c r="A55" s="56"/>
      <c r="B55" s="1"/>
      <c r="C55" s="2"/>
      <c r="D55" s="2"/>
      <c r="E55" s="2"/>
      <c r="F55" s="2"/>
      <c r="G55" s="2"/>
      <c r="H55" s="21"/>
    </row>
    <row r="56" spans="1:9" x14ac:dyDescent="0.25">
      <c r="A56" s="56"/>
      <c r="B56" s="2"/>
      <c r="C56" s="2"/>
      <c r="D56" s="2"/>
      <c r="E56" s="2"/>
      <c r="F56" s="2"/>
      <c r="G56" s="2"/>
      <c r="H56" s="21"/>
    </row>
    <row r="57" spans="1:9" x14ac:dyDescent="0.25">
      <c r="A57" s="56"/>
      <c r="B57" s="2"/>
      <c r="C57" s="2"/>
      <c r="D57" s="2"/>
      <c r="E57" s="2"/>
      <c r="F57" s="2"/>
      <c r="G57" s="2"/>
      <c r="H57" s="21"/>
    </row>
    <row r="58" spans="1:9" x14ac:dyDescent="0.25">
      <c r="A58" s="56"/>
      <c r="B58" s="5"/>
      <c r="C58" s="2"/>
      <c r="D58" s="2"/>
      <c r="E58" s="2"/>
      <c r="F58" s="2"/>
      <c r="G58" s="2"/>
      <c r="H58" s="21"/>
    </row>
    <row r="59" spans="1:9" x14ac:dyDescent="0.25">
      <c r="A59" s="56"/>
      <c r="B59" s="1"/>
      <c r="C59" s="2"/>
      <c r="D59" s="2"/>
      <c r="E59" s="2"/>
      <c r="F59" s="2"/>
      <c r="G59" s="2"/>
      <c r="H59" s="21"/>
    </row>
    <row r="60" spans="1:9" x14ac:dyDescent="0.25">
      <c r="A60" s="56"/>
      <c r="B60" s="1"/>
      <c r="C60" s="2"/>
      <c r="D60" s="2"/>
      <c r="E60" s="2"/>
      <c r="F60" s="2"/>
      <c r="G60" s="2"/>
      <c r="H60" s="21"/>
    </row>
    <row r="61" spans="1:9" ht="13.35" customHeight="1" x14ac:dyDescent="0.25">
      <c r="A61" s="56"/>
      <c r="B61" s="5"/>
      <c r="C61" s="2"/>
      <c r="D61" s="2"/>
      <c r="E61" s="2"/>
      <c r="F61" s="2"/>
      <c r="G61" s="2"/>
      <c r="H61" s="21"/>
    </row>
    <row r="62" spans="1:9" ht="13.35" customHeight="1" x14ac:dyDescent="0.25">
      <c r="A62" s="56"/>
      <c r="B62" s="1"/>
      <c r="C62" s="2"/>
      <c r="D62" s="2"/>
      <c r="E62" s="2"/>
      <c r="F62" s="2"/>
      <c r="G62" s="2"/>
      <c r="H62" s="2"/>
      <c r="I62" s="2"/>
    </row>
    <row r="63" spans="1:9" ht="13.35" customHeight="1" x14ac:dyDescent="0.25">
      <c r="B63" s="1"/>
      <c r="C63" s="2"/>
      <c r="D63" s="2"/>
      <c r="E63" s="2"/>
      <c r="F63" s="2"/>
      <c r="G63" s="2"/>
      <c r="H63" s="2"/>
      <c r="I63" s="2"/>
    </row>
    <row r="64" spans="1:9" ht="13.35" customHeight="1" x14ac:dyDescent="0.25">
      <c r="A64" s="21"/>
      <c r="B64" s="2"/>
      <c r="C64" s="2"/>
      <c r="D64" s="2"/>
      <c r="E64" s="2"/>
      <c r="F64" s="2"/>
      <c r="G64" s="2"/>
      <c r="H64" s="2"/>
      <c r="I64" s="2"/>
    </row>
    <row r="65" spans="1:9" ht="13.35" customHeight="1" x14ac:dyDescent="0.25">
      <c r="A65" s="21"/>
      <c r="B65" s="2"/>
      <c r="C65" s="2"/>
      <c r="D65" s="2"/>
      <c r="E65" s="2"/>
      <c r="F65" s="2"/>
      <c r="G65" s="2"/>
      <c r="H65" s="2"/>
      <c r="I65" s="2"/>
    </row>
    <row r="66" spans="1:9" ht="13.35" customHeight="1" x14ac:dyDescent="0.25">
      <c r="B66" s="2"/>
      <c r="C66" s="2"/>
      <c r="D66" s="2"/>
      <c r="E66" s="2"/>
      <c r="F66" s="2"/>
      <c r="G66" s="2"/>
      <c r="H66" s="2"/>
      <c r="I66" s="2"/>
    </row>
    <row r="67" spans="1:9" s="21" customFormat="1" ht="13.35" customHeight="1" x14ac:dyDescent="0.25">
      <c r="A67"/>
      <c r="B67" s="2"/>
      <c r="C67" s="2"/>
      <c r="D67" s="2"/>
      <c r="E67" s="2"/>
      <c r="F67" s="2"/>
      <c r="G67" s="2"/>
      <c r="H67" s="2"/>
      <c r="I67" s="2"/>
    </row>
    <row r="68" spans="1:9" ht="13.35" customHeight="1" x14ac:dyDescent="0.25">
      <c r="B68" s="2"/>
      <c r="C68" s="2"/>
      <c r="D68" s="2"/>
      <c r="E68" s="2"/>
      <c r="F68" s="2"/>
      <c r="G68" s="2"/>
      <c r="H68" s="2"/>
      <c r="I68" s="2"/>
    </row>
    <row r="69" spans="1:9" ht="13.35" customHeight="1" x14ac:dyDescent="0.25">
      <c r="B69" s="2"/>
      <c r="C69" s="2"/>
      <c r="D69" s="2"/>
      <c r="E69" s="2"/>
      <c r="F69" s="2"/>
      <c r="G69" s="2"/>
      <c r="H69" s="2"/>
      <c r="I69" s="2"/>
    </row>
    <row r="70" spans="1:9" ht="13.35" customHeight="1" x14ac:dyDescent="0.25">
      <c r="B70" s="2"/>
      <c r="C70" s="1"/>
      <c r="D70" s="2"/>
      <c r="E70" s="2"/>
      <c r="F70" s="2"/>
      <c r="G70" s="2"/>
      <c r="H70" s="2"/>
      <c r="I70" s="2"/>
    </row>
    <row r="71" spans="1:9" ht="13.35" customHeight="1" x14ac:dyDescent="0.25">
      <c r="B71" s="2"/>
      <c r="C71" s="2"/>
      <c r="D71" s="2"/>
      <c r="E71" s="2"/>
      <c r="F71" s="2"/>
      <c r="G71" s="2"/>
      <c r="H71" s="2"/>
      <c r="I71" s="2"/>
    </row>
    <row r="72" spans="1:9" ht="13.35" customHeight="1" x14ac:dyDescent="0.25">
      <c r="B72" s="2"/>
      <c r="C72" s="2"/>
      <c r="D72" s="2"/>
      <c r="E72" s="2"/>
      <c r="F72" s="2"/>
      <c r="G72" s="2"/>
      <c r="H72" s="2"/>
      <c r="I72" s="2"/>
    </row>
    <row r="73" spans="1:9" ht="13.35" customHeight="1" x14ac:dyDescent="0.25">
      <c r="B73" s="2"/>
      <c r="C73" s="2"/>
      <c r="D73" s="2"/>
      <c r="E73" s="2"/>
      <c r="F73" s="2"/>
      <c r="G73" s="2"/>
      <c r="H73" s="2"/>
      <c r="I73" s="2"/>
    </row>
    <row r="74" spans="1:9" ht="13.35" customHeight="1" x14ac:dyDescent="0.25">
      <c r="B74" s="2"/>
      <c r="C74" s="2"/>
      <c r="D74" s="2"/>
      <c r="E74" s="2"/>
      <c r="F74" s="2"/>
      <c r="G74" s="2"/>
      <c r="H74" s="2"/>
      <c r="I74" s="2"/>
    </row>
    <row r="75" spans="1:9" ht="13.35" customHeight="1" x14ac:dyDescent="0.25">
      <c r="B75" s="2"/>
      <c r="C75" s="2"/>
      <c r="D75" s="2"/>
      <c r="E75" s="2"/>
      <c r="F75" s="2"/>
      <c r="G75" s="2"/>
      <c r="H75" s="2"/>
      <c r="I75" s="2"/>
    </row>
    <row r="76" spans="1:9" ht="13.35" customHeight="1" x14ac:dyDescent="0.25">
      <c r="B76" s="5"/>
      <c r="C76" s="2"/>
      <c r="D76" s="2"/>
      <c r="E76" s="2"/>
      <c r="F76" s="2"/>
      <c r="G76" s="2"/>
      <c r="H76" s="2"/>
      <c r="I76" s="2"/>
    </row>
    <row r="77" spans="1:9" ht="13.35" customHeight="1" x14ac:dyDescent="0.25">
      <c r="B77" s="2"/>
      <c r="C77" s="2"/>
      <c r="D77" s="2"/>
      <c r="E77" s="2"/>
      <c r="F77" s="2"/>
      <c r="G77" s="2"/>
      <c r="H77" s="2"/>
      <c r="I77" s="2"/>
    </row>
    <row r="78" spans="1:9" ht="13.35" customHeight="1" x14ac:dyDescent="0.25">
      <c r="B78" s="2"/>
      <c r="C78" s="2"/>
      <c r="D78" s="2"/>
      <c r="E78" s="2"/>
      <c r="F78" s="2"/>
      <c r="G78" s="2"/>
      <c r="H78" s="2"/>
      <c r="I78" s="2"/>
    </row>
    <row r="79" spans="1:9" ht="13.35" customHeight="1" x14ac:dyDescent="0.25">
      <c r="A79" s="21"/>
      <c r="B79" s="2"/>
      <c r="C79" s="2"/>
      <c r="D79" s="2"/>
      <c r="E79" s="2"/>
      <c r="F79" s="2"/>
      <c r="G79" s="2"/>
      <c r="H79" s="2"/>
      <c r="I79" s="2"/>
    </row>
    <row r="80" spans="1:9" s="21" customFormat="1" ht="13.35" customHeight="1" x14ac:dyDescent="0.25">
      <c r="A80"/>
      <c r="B80" s="5"/>
      <c r="C80" s="2"/>
      <c r="D80" s="2"/>
      <c r="E80" s="2"/>
      <c r="F80" s="2"/>
      <c r="G80" s="2"/>
      <c r="H80" s="2"/>
      <c r="I80" s="2"/>
    </row>
    <row r="81" spans="2:9" ht="13.35" customHeight="1" x14ac:dyDescent="0.25">
      <c r="B81" s="2"/>
      <c r="C81" s="2"/>
      <c r="D81" s="2"/>
      <c r="E81" s="2"/>
      <c r="F81" s="2"/>
      <c r="G81" s="2"/>
      <c r="H81" s="2"/>
      <c r="I81" s="2"/>
    </row>
    <row r="82" spans="2:9" ht="13.35" customHeight="1" x14ac:dyDescent="0.25">
      <c r="B82" s="15"/>
      <c r="C82" s="2"/>
      <c r="D82" s="2"/>
      <c r="E82" s="2"/>
      <c r="F82" s="2"/>
      <c r="G82" s="2"/>
      <c r="H82" s="2"/>
      <c r="I82" s="2"/>
    </row>
    <row r="83" spans="2:9" ht="13.35" customHeight="1" x14ac:dyDescent="0.25">
      <c r="B83" s="2"/>
      <c r="C83" s="2"/>
      <c r="D83" s="2"/>
      <c r="E83" s="2"/>
      <c r="F83" s="2"/>
      <c r="G83" s="2"/>
      <c r="H83" s="2"/>
      <c r="I83" s="2"/>
    </row>
    <row r="84" spans="2:9" ht="13.35" customHeight="1" x14ac:dyDescent="0.25">
      <c r="B84" s="2"/>
      <c r="C84" s="2"/>
      <c r="D84" s="2"/>
      <c r="E84" s="2"/>
      <c r="F84" s="2"/>
      <c r="G84" s="2"/>
      <c r="H84" s="2"/>
      <c r="I84" s="2"/>
    </row>
    <row r="85" spans="2:9" ht="13.35" customHeight="1" x14ac:dyDescent="0.25">
      <c r="B85" s="2"/>
      <c r="C85" s="2"/>
      <c r="D85" s="2"/>
      <c r="E85" s="2"/>
      <c r="F85" s="2"/>
      <c r="G85" s="2"/>
      <c r="H85" s="2"/>
      <c r="I85" s="2"/>
    </row>
    <row r="86" spans="2:9" ht="13.35" customHeight="1" x14ac:dyDescent="0.25">
      <c r="B86" s="2"/>
      <c r="C86" s="1"/>
      <c r="D86" s="2"/>
      <c r="E86" s="2"/>
      <c r="F86" s="2"/>
      <c r="G86" s="2"/>
      <c r="H86" s="2"/>
      <c r="I86" s="2"/>
    </row>
    <row r="87" spans="2:9" ht="13.35" customHeight="1" x14ac:dyDescent="0.25">
      <c r="B87" s="2"/>
      <c r="C87" s="2"/>
      <c r="D87" s="2"/>
      <c r="E87" s="2"/>
      <c r="F87" s="2"/>
      <c r="G87" s="2"/>
      <c r="H87" s="2"/>
      <c r="I87" s="2"/>
    </row>
    <row r="88" spans="2:9" ht="13.35" customHeight="1" x14ac:dyDescent="0.25">
      <c r="B88" s="2"/>
      <c r="C88" s="2"/>
      <c r="D88" s="2"/>
      <c r="E88" s="2"/>
      <c r="F88" s="2"/>
      <c r="G88" s="2"/>
      <c r="H88" s="2"/>
      <c r="I88" s="2"/>
    </row>
    <row r="89" spans="2:9" ht="13.35" customHeight="1" x14ac:dyDescent="0.25">
      <c r="B89" s="2"/>
      <c r="C89" s="2"/>
      <c r="D89" s="2"/>
      <c r="E89" s="2"/>
      <c r="F89" s="2"/>
      <c r="G89" s="2"/>
      <c r="H89" s="2"/>
      <c r="I89" s="2"/>
    </row>
    <row r="90" spans="2:9" ht="13.35" customHeight="1" x14ac:dyDescent="0.25">
      <c r="B90" s="2"/>
      <c r="C90" s="2"/>
      <c r="D90" s="2"/>
      <c r="E90" s="2"/>
      <c r="F90" s="2"/>
      <c r="G90" s="2"/>
      <c r="H90" s="2"/>
      <c r="I90" s="2"/>
    </row>
    <row r="91" spans="2:9" ht="13.35" customHeight="1" x14ac:dyDescent="0.25">
      <c r="B91" s="2"/>
      <c r="C91" s="2"/>
      <c r="D91" s="2"/>
      <c r="E91" s="2"/>
      <c r="F91" s="2"/>
      <c r="G91" s="2"/>
      <c r="H91" s="2"/>
      <c r="I91" s="2"/>
    </row>
    <row r="92" spans="2:9" ht="13.35" customHeight="1" x14ac:dyDescent="0.25">
      <c r="B92" s="2"/>
      <c r="C92" s="2"/>
      <c r="D92" s="2"/>
      <c r="E92" s="2"/>
      <c r="F92" s="2"/>
      <c r="G92" s="2"/>
      <c r="H92" s="2"/>
      <c r="I92" s="2"/>
    </row>
    <row r="93" spans="2:9" ht="13.35" customHeight="1" x14ac:dyDescent="0.25">
      <c r="B93" s="2"/>
      <c r="C93" s="2"/>
      <c r="D93" s="2"/>
      <c r="E93" s="2"/>
      <c r="F93" s="2"/>
      <c r="G93" s="2"/>
      <c r="H93" s="2"/>
      <c r="I93" s="2"/>
    </row>
    <row r="94" spans="2:9" ht="13.35" customHeight="1" x14ac:dyDescent="0.25">
      <c r="B94" s="2"/>
      <c r="C94" s="2"/>
      <c r="D94" s="2"/>
      <c r="E94" s="2"/>
      <c r="F94" s="2"/>
      <c r="G94" s="2"/>
      <c r="H94" s="2"/>
      <c r="I94" s="2"/>
    </row>
    <row r="95" spans="2:9" ht="13.35" customHeight="1" x14ac:dyDescent="0.25">
      <c r="B95" s="2"/>
      <c r="C95" s="2"/>
      <c r="D95" s="2"/>
      <c r="E95" s="2"/>
      <c r="F95" s="2"/>
      <c r="G95" s="2"/>
      <c r="H95" s="2"/>
      <c r="I95" s="2"/>
    </row>
    <row r="96" spans="2:9" ht="13.35" customHeight="1" x14ac:dyDescent="0.25">
      <c r="B96" s="2"/>
      <c r="C96" s="2"/>
      <c r="D96" s="2"/>
      <c r="E96" s="2"/>
      <c r="F96" s="2"/>
      <c r="G96" s="2"/>
      <c r="H96" s="2"/>
      <c r="I96" s="2"/>
    </row>
    <row r="97" spans="1:9" ht="13.35" customHeight="1" x14ac:dyDescent="0.25">
      <c r="B97" s="2"/>
      <c r="C97" s="16"/>
      <c r="D97" s="2"/>
      <c r="E97" s="2"/>
      <c r="F97" s="2"/>
      <c r="G97" s="2"/>
      <c r="H97" s="2"/>
      <c r="I97" s="2"/>
    </row>
    <row r="98" spans="1:9" ht="13.35" customHeight="1" x14ac:dyDescent="0.25">
      <c r="B98" s="2"/>
      <c r="C98" s="2"/>
      <c r="D98" s="2"/>
      <c r="E98" s="2"/>
      <c r="F98" s="2"/>
      <c r="G98" s="2"/>
      <c r="H98" s="2"/>
      <c r="I98" s="2"/>
    </row>
    <row r="99" spans="1:9" ht="13.35" customHeight="1" x14ac:dyDescent="0.25">
      <c r="B99" s="2"/>
      <c r="C99" s="2"/>
      <c r="D99" s="2"/>
      <c r="E99" s="2"/>
      <c r="F99" s="2"/>
      <c r="G99" s="2"/>
      <c r="H99" s="2"/>
      <c r="I99" s="2"/>
    </row>
    <row r="100" spans="1:9" ht="13.35" customHeight="1" x14ac:dyDescent="0.25">
      <c r="B100" s="2"/>
      <c r="C100" s="2"/>
      <c r="D100" s="2"/>
      <c r="E100" s="2"/>
      <c r="F100" s="2"/>
      <c r="G100" s="2"/>
      <c r="H100" s="2"/>
      <c r="I100" s="2"/>
    </row>
    <row r="101" spans="1:9" ht="13.35" customHeight="1" x14ac:dyDescent="0.25">
      <c r="B101" s="2"/>
      <c r="C101" s="2"/>
      <c r="D101" s="2"/>
      <c r="E101" s="2"/>
      <c r="F101" s="2"/>
      <c r="G101" s="2"/>
      <c r="H101" s="2"/>
      <c r="I101" s="2"/>
    </row>
    <row r="102" spans="1:9" ht="13.35" customHeight="1" x14ac:dyDescent="0.25">
      <c r="B102" s="2"/>
      <c r="C102" s="2"/>
      <c r="D102" s="2"/>
      <c r="E102" s="2"/>
      <c r="F102" s="2"/>
      <c r="G102" s="2"/>
      <c r="H102" s="2"/>
      <c r="I102" s="2"/>
    </row>
    <row r="103" spans="1:9" ht="13.35" customHeight="1" x14ac:dyDescent="0.25">
      <c r="B103" s="2"/>
      <c r="C103" s="2"/>
      <c r="D103" s="2"/>
      <c r="E103" s="2"/>
      <c r="F103" s="2"/>
      <c r="G103" s="2"/>
      <c r="H103" s="2"/>
      <c r="I103" s="2"/>
    </row>
    <row r="104" spans="1:9" ht="13.35" customHeight="1" x14ac:dyDescent="0.25">
      <c r="B104" s="2"/>
      <c r="C104" s="2"/>
      <c r="D104" s="2"/>
      <c r="E104" s="2"/>
      <c r="F104" s="2"/>
      <c r="G104" s="2"/>
      <c r="H104" s="2"/>
      <c r="I104" s="2"/>
    </row>
    <row r="105" spans="1:9" ht="13.35" customHeight="1" x14ac:dyDescent="0.25">
      <c r="B105" s="5"/>
      <c r="C105" s="2"/>
      <c r="D105" s="2"/>
      <c r="E105" s="2"/>
      <c r="F105" s="2"/>
      <c r="G105" s="2"/>
      <c r="H105" s="2"/>
      <c r="I105" s="2"/>
    </row>
    <row r="106" spans="1:9" ht="13.35" customHeight="1" x14ac:dyDescent="0.25">
      <c r="B106" s="2"/>
      <c r="C106" s="2"/>
      <c r="D106" s="2"/>
      <c r="E106" s="2"/>
      <c r="F106" s="2"/>
      <c r="G106" s="2"/>
      <c r="H106" s="2"/>
      <c r="I106" s="2"/>
    </row>
    <row r="107" spans="1:9" ht="13.35" customHeight="1" x14ac:dyDescent="0.25">
      <c r="B107" s="2"/>
      <c r="C107" s="2"/>
      <c r="D107" s="2"/>
      <c r="E107" s="2"/>
      <c r="F107" s="2"/>
      <c r="G107" s="2"/>
      <c r="H107" s="2"/>
      <c r="I107" s="2"/>
    </row>
    <row r="108" spans="1:9" ht="13.35" customHeight="1" x14ac:dyDescent="0.25">
      <c r="B108" s="2"/>
      <c r="C108" s="2"/>
      <c r="D108" s="2"/>
      <c r="E108" s="2"/>
      <c r="F108" s="2"/>
      <c r="G108" s="2"/>
      <c r="H108" s="2"/>
      <c r="I108" s="2"/>
    </row>
    <row r="109" spans="1:9" ht="13.35" customHeight="1" x14ac:dyDescent="0.25">
      <c r="B109" s="2"/>
      <c r="C109" s="2"/>
      <c r="D109" s="2"/>
      <c r="E109" s="2"/>
      <c r="F109" s="2"/>
      <c r="G109" s="2"/>
      <c r="H109" s="2"/>
      <c r="I109" s="2"/>
    </row>
    <row r="110" spans="1:9" ht="13.35" customHeight="1" x14ac:dyDescent="0.25">
      <c r="B110" s="2"/>
      <c r="C110" s="2"/>
      <c r="D110" s="2"/>
      <c r="E110" s="2"/>
      <c r="F110" s="2"/>
      <c r="G110" s="2"/>
      <c r="H110" s="2"/>
      <c r="I110" s="2"/>
    </row>
    <row r="111" spans="1:9" ht="13.35" customHeight="1" x14ac:dyDescent="0.25">
      <c r="B111" s="2"/>
      <c r="C111" s="2"/>
      <c r="D111" s="2"/>
      <c r="E111" s="2"/>
      <c r="F111" s="2"/>
      <c r="G111" s="2"/>
      <c r="H111" s="2"/>
      <c r="I111" s="2"/>
    </row>
    <row r="112" spans="1:9" ht="13.35" customHeight="1" x14ac:dyDescent="0.25">
      <c r="A112" s="21"/>
      <c r="B112" s="15"/>
      <c r="C112" s="2"/>
      <c r="D112" s="2"/>
      <c r="E112" s="2"/>
      <c r="F112" s="2"/>
      <c r="G112" s="2"/>
      <c r="H112" s="2"/>
      <c r="I112" s="2"/>
    </row>
    <row r="113" spans="1:9" ht="13.35" customHeight="1" x14ac:dyDescent="0.25">
      <c r="B113" s="2"/>
      <c r="C113" s="2"/>
      <c r="D113" s="2"/>
      <c r="E113" s="2"/>
      <c r="F113" s="2"/>
      <c r="G113" s="2"/>
      <c r="H113" s="2"/>
      <c r="I113" s="2"/>
    </row>
    <row r="114" spans="1:9" ht="13.35" customHeight="1" x14ac:dyDescent="0.25">
      <c r="B114" s="2"/>
      <c r="C114" s="2"/>
      <c r="D114" s="2"/>
      <c r="E114" s="2"/>
      <c r="F114" s="2"/>
      <c r="G114" s="2"/>
      <c r="H114" s="2"/>
      <c r="I114" s="2"/>
    </row>
    <row r="115" spans="1:9" ht="13.35" customHeight="1" x14ac:dyDescent="0.25">
      <c r="B115" s="2"/>
      <c r="C115" s="2"/>
      <c r="D115" s="2"/>
      <c r="E115" s="2"/>
      <c r="F115" s="2"/>
      <c r="G115" s="2"/>
      <c r="H115" s="2"/>
      <c r="I115" s="2"/>
    </row>
    <row r="116" spans="1:9" ht="13.35" customHeight="1" x14ac:dyDescent="0.25">
      <c r="B116" s="2"/>
      <c r="C116" s="2"/>
      <c r="D116" s="2"/>
      <c r="E116" s="2"/>
      <c r="F116" s="2"/>
      <c r="G116" s="2"/>
      <c r="H116" s="2"/>
      <c r="I116" s="2"/>
    </row>
    <row r="117" spans="1:9" s="21" customFormat="1" ht="13.35" customHeight="1" x14ac:dyDescent="0.25">
      <c r="A117"/>
      <c r="B117" s="2"/>
      <c r="C117" s="2"/>
      <c r="D117" s="2"/>
      <c r="E117" s="2"/>
      <c r="F117" s="2"/>
      <c r="G117" s="2"/>
      <c r="H117" s="2"/>
      <c r="I117" s="2"/>
    </row>
    <row r="118" spans="1:9" ht="13.35" customHeight="1" x14ac:dyDescent="0.25">
      <c r="B118" s="21"/>
      <c r="C118" s="21"/>
      <c r="D118" s="21"/>
      <c r="E118" s="21"/>
      <c r="F118" s="21"/>
      <c r="G118" s="21"/>
      <c r="H118" s="2"/>
      <c r="I118" s="2"/>
    </row>
    <row r="119" spans="1:9" ht="13.35" customHeight="1" x14ac:dyDescent="0.25">
      <c r="H119" s="2"/>
      <c r="I119" s="2"/>
    </row>
    <row r="120" spans="1:9" ht="13.35" customHeight="1" x14ac:dyDescent="0.25">
      <c r="H120" s="2"/>
      <c r="I120" s="2"/>
    </row>
    <row r="121" spans="1:9" ht="13.35" customHeight="1" x14ac:dyDescent="0.25">
      <c r="H121" s="2"/>
      <c r="I121" s="2"/>
    </row>
    <row r="122" spans="1:9" ht="13.35" customHeight="1" x14ac:dyDescent="0.25">
      <c r="H122" s="2"/>
      <c r="I122" s="2"/>
    </row>
    <row r="123" spans="1:9" ht="13.35" customHeight="1" x14ac:dyDescent="0.25">
      <c r="H123" s="2"/>
      <c r="I123" s="2"/>
    </row>
    <row r="124" spans="1:9" ht="13.35" customHeight="1" x14ac:dyDescent="0.25">
      <c r="H124" s="21"/>
    </row>
    <row r="125" spans="1:9" ht="13.35" customHeight="1" x14ac:dyDescent="0.25">
      <c r="H125" s="21"/>
    </row>
    <row r="126" spans="1:9" ht="13.35" customHeight="1" x14ac:dyDescent="0.25">
      <c r="H126" s="21"/>
    </row>
    <row r="127" spans="1:9" ht="13.35" customHeight="1" x14ac:dyDescent="0.25">
      <c r="H127" s="21"/>
    </row>
    <row r="128" spans="1:9" ht="13.35" customHeight="1" x14ac:dyDescent="0.25">
      <c r="H128" s="21"/>
    </row>
    <row r="129" spans="8:8" ht="13.35" customHeight="1" x14ac:dyDescent="0.25">
      <c r="H129" s="21"/>
    </row>
    <row r="130" spans="8:8" x14ac:dyDescent="0.25">
      <c r="H130" s="21"/>
    </row>
  </sheetData>
  <pageMargins left="0.7" right="0.7" top="0.75" bottom="0.75" header="0.3" footer="0.3"/>
  <pageSetup paperSize="9" orientation="portrait" r:id="rId1"/>
  <headerFooter>
    <oddHeader xml:space="preserve">&amp;RSide 4 af 14
</odd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E6E9-9A7C-4485-B6FA-B19D59C96C9E}">
  <sheetPr codeName="Ark4">
    <tabColor theme="5" tint="0.39997558519241921"/>
  </sheetPr>
  <dimension ref="A1:I120"/>
  <sheetViews>
    <sheetView view="pageLayout" topLeftCell="B1" zoomScaleNormal="100" workbookViewId="0">
      <selection activeCell="B11" sqref="B11"/>
    </sheetView>
  </sheetViews>
  <sheetFormatPr defaultRowHeight="15" outlineLevelCol="1" x14ac:dyDescent="0.25"/>
  <cols>
    <col min="1" max="1" width="10.140625" hidden="1" customWidth="1" outlineLevel="1"/>
    <col min="2" max="2" width="14.42578125" customWidth="1" collapsed="1"/>
    <col min="3" max="3" width="14.85546875" customWidth="1"/>
    <col min="4" max="4" width="10.5703125" customWidth="1"/>
    <col min="5" max="5" width="9.85546875" customWidth="1"/>
    <col min="6" max="6" width="14.5703125" customWidth="1"/>
    <col min="7" max="7" width="21.85546875" customWidth="1"/>
    <col min="8" max="8" width="2.140625" customWidth="1"/>
    <col min="256" max="256" width="4.140625" customWidth="1"/>
    <col min="257" max="257" width="14.42578125" customWidth="1"/>
    <col min="258" max="258" width="14" customWidth="1"/>
    <col min="259" max="259" width="10.5703125" customWidth="1"/>
    <col min="260" max="260" width="9.85546875" customWidth="1"/>
    <col min="261" max="261" width="18" customWidth="1"/>
    <col min="262" max="262" width="19.5703125" customWidth="1"/>
    <col min="263" max="263" width="17.5703125" customWidth="1"/>
    <col min="264" max="264" width="2.140625" customWidth="1"/>
    <col min="512" max="512" width="4.140625" customWidth="1"/>
    <col min="513" max="513" width="14.42578125" customWidth="1"/>
    <col min="514" max="514" width="14" customWidth="1"/>
    <col min="515" max="515" width="10.5703125" customWidth="1"/>
    <col min="516" max="516" width="9.85546875" customWidth="1"/>
    <col min="517" max="517" width="18" customWidth="1"/>
    <col min="518" max="518" width="19.5703125" customWidth="1"/>
    <col min="519" max="519" width="17.5703125" customWidth="1"/>
    <col min="520" max="520" width="2.140625" customWidth="1"/>
    <col min="768" max="768" width="4.140625" customWidth="1"/>
    <col min="769" max="769" width="14.42578125" customWidth="1"/>
    <col min="770" max="770" width="14" customWidth="1"/>
    <col min="771" max="771" width="10.5703125" customWidth="1"/>
    <col min="772" max="772" width="9.85546875" customWidth="1"/>
    <col min="773" max="773" width="18" customWidth="1"/>
    <col min="774" max="774" width="19.5703125" customWidth="1"/>
    <col min="775" max="775" width="17.5703125" customWidth="1"/>
    <col min="776" max="776" width="2.140625" customWidth="1"/>
    <col min="1024" max="1024" width="4.140625" customWidth="1"/>
    <col min="1025" max="1025" width="14.42578125" customWidth="1"/>
    <col min="1026" max="1026" width="14" customWidth="1"/>
    <col min="1027" max="1027" width="10.5703125" customWidth="1"/>
    <col min="1028" max="1028" width="9.85546875" customWidth="1"/>
    <col min="1029" max="1029" width="18" customWidth="1"/>
    <col min="1030" max="1030" width="19.5703125" customWidth="1"/>
    <col min="1031" max="1031" width="17.5703125" customWidth="1"/>
    <col min="1032" max="1032" width="2.140625" customWidth="1"/>
    <col min="1280" max="1280" width="4.140625" customWidth="1"/>
    <col min="1281" max="1281" width="14.42578125" customWidth="1"/>
    <col min="1282" max="1282" width="14" customWidth="1"/>
    <col min="1283" max="1283" width="10.5703125" customWidth="1"/>
    <col min="1284" max="1284" width="9.85546875" customWidth="1"/>
    <col min="1285" max="1285" width="18" customWidth="1"/>
    <col min="1286" max="1286" width="19.5703125" customWidth="1"/>
    <col min="1287" max="1287" width="17.5703125" customWidth="1"/>
    <col min="1288" max="1288" width="2.140625" customWidth="1"/>
    <col min="1536" max="1536" width="4.140625" customWidth="1"/>
    <col min="1537" max="1537" width="14.42578125" customWidth="1"/>
    <col min="1538" max="1538" width="14" customWidth="1"/>
    <col min="1539" max="1539" width="10.5703125" customWidth="1"/>
    <col min="1540" max="1540" width="9.85546875" customWidth="1"/>
    <col min="1541" max="1541" width="18" customWidth="1"/>
    <col min="1542" max="1542" width="19.5703125" customWidth="1"/>
    <col min="1543" max="1543" width="17.5703125" customWidth="1"/>
    <col min="1544" max="1544" width="2.140625" customWidth="1"/>
    <col min="1792" max="1792" width="4.140625" customWidth="1"/>
    <col min="1793" max="1793" width="14.42578125" customWidth="1"/>
    <col min="1794" max="1794" width="14" customWidth="1"/>
    <col min="1795" max="1795" width="10.5703125" customWidth="1"/>
    <col min="1796" max="1796" width="9.85546875" customWidth="1"/>
    <col min="1797" max="1797" width="18" customWidth="1"/>
    <col min="1798" max="1798" width="19.5703125" customWidth="1"/>
    <col min="1799" max="1799" width="17.5703125" customWidth="1"/>
    <col min="1800" max="1800" width="2.140625" customWidth="1"/>
    <col min="2048" max="2048" width="4.140625" customWidth="1"/>
    <col min="2049" max="2049" width="14.42578125" customWidth="1"/>
    <col min="2050" max="2050" width="14" customWidth="1"/>
    <col min="2051" max="2051" width="10.5703125" customWidth="1"/>
    <col min="2052" max="2052" width="9.85546875" customWidth="1"/>
    <col min="2053" max="2053" width="18" customWidth="1"/>
    <col min="2054" max="2054" width="19.5703125" customWidth="1"/>
    <col min="2055" max="2055" width="17.5703125" customWidth="1"/>
    <col min="2056" max="2056" width="2.140625" customWidth="1"/>
    <col min="2304" max="2304" width="4.140625" customWidth="1"/>
    <col min="2305" max="2305" width="14.42578125" customWidth="1"/>
    <col min="2306" max="2306" width="14" customWidth="1"/>
    <col min="2307" max="2307" width="10.5703125" customWidth="1"/>
    <col min="2308" max="2308" width="9.85546875" customWidth="1"/>
    <col min="2309" max="2309" width="18" customWidth="1"/>
    <col min="2310" max="2310" width="19.5703125" customWidth="1"/>
    <col min="2311" max="2311" width="17.5703125" customWidth="1"/>
    <col min="2312" max="2312" width="2.140625" customWidth="1"/>
    <col min="2560" max="2560" width="4.140625" customWidth="1"/>
    <col min="2561" max="2561" width="14.42578125" customWidth="1"/>
    <col min="2562" max="2562" width="14" customWidth="1"/>
    <col min="2563" max="2563" width="10.5703125" customWidth="1"/>
    <col min="2564" max="2564" width="9.85546875" customWidth="1"/>
    <col min="2565" max="2565" width="18" customWidth="1"/>
    <col min="2566" max="2566" width="19.5703125" customWidth="1"/>
    <col min="2567" max="2567" width="17.5703125" customWidth="1"/>
    <col min="2568" max="2568" width="2.140625" customWidth="1"/>
    <col min="2816" max="2816" width="4.140625" customWidth="1"/>
    <col min="2817" max="2817" width="14.42578125" customWidth="1"/>
    <col min="2818" max="2818" width="14" customWidth="1"/>
    <col min="2819" max="2819" width="10.5703125" customWidth="1"/>
    <col min="2820" max="2820" width="9.85546875" customWidth="1"/>
    <col min="2821" max="2821" width="18" customWidth="1"/>
    <col min="2822" max="2822" width="19.5703125" customWidth="1"/>
    <col min="2823" max="2823" width="17.5703125" customWidth="1"/>
    <col min="2824" max="2824" width="2.140625" customWidth="1"/>
    <col min="3072" max="3072" width="4.140625" customWidth="1"/>
    <col min="3073" max="3073" width="14.42578125" customWidth="1"/>
    <col min="3074" max="3074" width="14" customWidth="1"/>
    <col min="3075" max="3075" width="10.5703125" customWidth="1"/>
    <col min="3076" max="3076" width="9.85546875" customWidth="1"/>
    <col min="3077" max="3077" width="18" customWidth="1"/>
    <col min="3078" max="3078" width="19.5703125" customWidth="1"/>
    <col min="3079" max="3079" width="17.5703125" customWidth="1"/>
    <col min="3080" max="3080" width="2.140625" customWidth="1"/>
    <col min="3328" max="3328" width="4.140625" customWidth="1"/>
    <col min="3329" max="3329" width="14.42578125" customWidth="1"/>
    <col min="3330" max="3330" width="14" customWidth="1"/>
    <col min="3331" max="3331" width="10.5703125" customWidth="1"/>
    <col min="3332" max="3332" width="9.85546875" customWidth="1"/>
    <col min="3333" max="3333" width="18" customWidth="1"/>
    <col min="3334" max="3334" width="19.5703125" customWidth="1"/>
    <col min="3335" max="3335" width="17.5703125" customWidth="1"/>
    <col min="3336" max="3336" width="2.140625" customWidth="1"/>
    <col min="3584" max="3584" width="4.140625" customWidth="1"/>
    <col min="3585" max="3585" width="14.42578125" customWidth="1"/>
    <col min="3586" max="3586" width="14" customWidth="1"/>
    <col min="3587" max="3587" width="10.5703125" customWidth="1"/>
    <col min="3588" max="3588" width="9.85546875" customWidth="1"/>
    <col min="3589" max="3589" width="18" customWidth="1"/>
    <col min="3590" max="3590" width="19.5703125" customWidth="1"/>
    <col min="3591" max="3591" width="17.5703125" customWidth="1"/>
    <col min="3592" max="3592" width="2.140625" customWidth="1"/>
    <col min="3840" max="3840" width="4.140625" customWidth="1"/>
    <col min="3841" max="3841" width="14.42578125" customWidth="1"/>
    <col min="3842" max="3842" width="14" customWidth="1"/>
    <col min="3843" max="3843" width="10.5703125" customWidth="1"/>
    <col min="3844" max="3844" width="9.85546875" customWidth="1"/>
    <col min="3845" max="3845" width="18" customWidth="1"/>
    <col min="3846" max="3846" width="19.5703125" customWidth="1"/>
    <col min="3847" max="3847" width="17.5703125" customWidth="1"/>
    <col min="3848" max="3848" width="2.140625" customWidth="1"/>
    <col min="4096" max="4096" width="4.140625" customWidth="1"/>
    <col min="4097" max="4097" width="14.42578125" customWidth="1"/>
    <col min="4098" max="4098" width="14" customWidth="1"/>
    <col min="4099" max="4099" width="10.5703125" customWidth="1"/>
    <col min="4100" max="4100" width="9.85546875" customWidth="1"/>
    <col min="4101" max="4101" width="18" customWidth="1"/>
    <col min="4102" max="4102" width="19.5703125" customWidth="1"/>
    <col min="4103" max="4103" width="17.5703125" customWidth="1"/>
    <col min="4104" max="4104" width="2.140625" customWidth="1"/>
    <col min="4352" max="4352" width="4.140625" customWidth="1"/>
    <col min="4353" max="4353" width="14.42578125" customWidth="1"/>
    <col min="4354" max="4354" width="14" customWidth="1"/>
    <col min="4355" max="4355" width="10.5703125" customWidth="1"/>
    <col min="4356" max="4356" width="9.85546875" customWidth="1"/>
    <col min="4357" max="4357" width="18" customWidth="1"/>
    <col min="4358" max="4358" width="19.5703125" customWidth="1"/>
    <col min="4359" max="4359" width="17.5703125" customWidth="1"/>
    <col min="4360" max="4360" width="2.140625" customWidth="1"/>
    <col min="4608" max="4608" width="4.140625" customWidth="1"/>
    <col min="4609" max="4609" width="14.42578125" customWidth="1"/>
    <col min="4610" max="4610" width="14" customWidth="1"/>
    <col min="4611" max="4611" width="10.5703125" customWidth="1"/>
    <col min="4612" max="4612" width="9.85546875" customWidth="1"/>
    <col min="4613" max="4613" width="18" customWidth="1"/>
    <col min="4614" max="4614" width="19.5703125" customWidth="1"/>
    <col min="4615" max="4615" width="17.5703125" customWidth="1"/>
    <col min="4616" max="4616" width="2.140625" customWidth="1"/>
    <col min="4864" max="4864" width="4.140625" customWidth="1"/>
    <col min="4865" max="4865" width="14.42578125" customWidth="1"/>
    <col min="4866" max="4866" width="14" customWidth="1"/>
    <col min="4867" max="4867" width="10.5703125" customWidth="1"/>
    <col min="4868" max="4868" width="9.85546875" customWidth="1"/>
    <col min="4869" max="4869" width="18" customWidth="1"/>
    <col min="4870" max="4870" width="19.5703125" customWidth="1"/>
    <col min="4871" max="4871" width="17.5703125" customWidth="1"/>
    <col min="4872" max="4872" width="2.140625" customWidth="1"/>
    <col min="5120" max="5120" width="4.140625" customWidth="1"/>
    <col min="5121" max="5121" width="14.42578125" customWidth="1"/>
    <col min="5122" max="5122" width="14" customWidth="1"/>
    <col min="5123" max="5123" width="10.5703125" customWidth="1"/>
    <col min="5124" max="5124" width="9.85546875" customWidth="1"/>
    <col min="5125" max="5125" width="18" customWidth="1"/>
    <col min="5126" max="5126" width="19.5703125" customWidth="1"/>
    <col min="5127" max="5127" width="17.5703125" customWidth="1"/>
    <col min="5128" max="5128" width="2.140625" customWidth="1"/>
    <col min="5376" max="5376" width="4.140625" customWidth="1"/>
    <col min="5377" max="5377" width="14.42578125" customWidth="1"/>
    <col min="5378" max="5378" width="14" customWidth="1"/>
    <col min="5379" max="5379" width="10.5703125" customWidth="1"/>
    <col min="5380" max="5380" width="9.85546875" customWidth="1"/>
    <col min="5381" max="5381" width="18" customWidth="1"/>
    <col min="5382" max="5382" width="19.5703125" customWidth="1"/>
    <col min="5383" max="5383" width="17.5703125" customWidth="1"/>
    <col min="5384" max="5384" width="2.140625" customWidth="1"/>
    <col min="5632" max="5632" width="4.140625" customWidth="1"/>
    <col min="5633" max="5633" width="14.42578125" customWidth="1"/>
    <col min="5634" max="5634" width="14" customWidth="1"/>
    <col min="5635" max="5635" width="10.5703125" customWidth="1"/>
    <col min="5636" max="5636" width="9.85546875" customWidth="1"/>
    <col min="5637" max="5637" width="18" customWidth="1"/>
    <col min="5638" max="5638" width="19.5703125" customWidth="1"/>
    <col min="5639" max="5639" width="17.5703125" customWidth="1"/>
    <col min="5640" max="5640" width="2.140625" customWidth="1"/>
    <col min="5888" max="5888" width="4.140625" customWidth="1"/>
    <col min="5889" max="5889" width="14.42578125" customWidth="1"/>
    <col min="5890" max="5890" width="14" customWidth="1"/>
    <col min="5891" max="5891" width="10.5703125" customWidth="1"/>
    <col min="5892" max="5892" width="9.85546875" customWidth="1"/>
    <col min="5893" max="5893" width="18" customWidth="1"/>
    <col min="5894" max="5894" width="19.5703125" customWidth="1"/>
    <col min="5895" max="5895" width="17.5703125" customWidth="1"/>
    <col min="5896" max="5896" width="2.140625" customWidth="1"/>
    <col min="6144" max="6144" width="4.140625" customWidth="1"/>
    <col min="6145" max="6145" width="14.42578125" customWidth="1"/>
    <col min="6146" max="6146" width="14" customWidth="1"/>
    <col min="6147" max="6147" width="10.5703125" customWidth="1"/>
    <col min="6148" max="6148" width="9.85546875" customWidth="1"/>
    <col min="6149" max="6149" width="18" customWidth="1"/>
    <col min="6150" max="6150" width="19.5703125" customWidth="1"/>
    <col min="6151" max="6151" width="17.5703125" customWidth="1"/>
    <col min="6152" max="6152" width="2.140625" customWidth="1"/>
    <col min="6400" max="6400" width="4.140625" customWidth="1"/>
    <col min="6401" max="6401" width="14.42578125" customWidth="1"/>
    <col min="6402" max="6402" width="14" customWidth="1"/>
    <col min="6403" max="6403" width="10.5703125" customWidth="1"/>
    <col min="6404" max="6404" width="9.85546875" customWidth="1"/>
    <col min="6405" max="6405" width="18" customWidth="1"/>
    <col min="6406" max="6406" width="19.5703125" customWidth="1"/>
    <col min="6407" max="6407" width="17.5703125" customWidth="1"/>
    <col min="6408" max="6408" width="2.140625" customWidth="1"/>
    <col min="6656" max="6656" width="4.140625" customWidth="1"/>
    <col min="6657" max="6657" width="14.42578125" customWidth="1"/>
    <col min="6658" max="6658" width="14" customWidth="1"/>
    <col min="6659" max="6659" width="10.5703125" customWidth="1"/>
    <col min="6660" max="6660" width="9.85546875" customWidth="1"/>
    <col min="6661" max="6661" width="18" customWidth="1"/>
    <col min="6662" max="6662" width="19.5703125" customWidth="1"/>
    <col min="6663" max="6663" width="17.5703125" customWidth="1"/>
    <col min="6664" max="6664" width="2.140625" customWidth="1"/>
    <col min="6912" max="6912" width="4.140625" customWidth="1"/>
    <col min="6913" max="6913" width="14.42578125" customWidth="1"/>
    <col min="6914" max="6914" width="14" customWidth="1"/>
    <col min="6915" max="6915" width="10.5703125" customWidth="1"/>
    <col min="6916" max="6916" width="9.85546875" customWidth="1"/>
    <col min="6917" max="6917" width="18" customWidth="1"/>
    <col min="6918" max="6918" width="19.5703125" customWidth="1"/>
    <col min="6919" max="6919" width="17.5703125" customWidth="1"/>
    <col min="6920" max="6920" width="2.140625" customWidth="1"/>
    <col min="7168" max="7168" width="4.140625" customWidth="1"/>
    <col min="7169" max="7169" width="14.42578125" customWidth="1"/>
    <col min="7170" max="7170" width="14" customWidth="1"/>
    <col min="7171" max="7171" width="10.5703125" customWidth="1"/>
    <col min="7172" max="7172" width="9.85546875" customWidth="1"/>
    <col min="7173" max="7173" width="18" customWidth="1"/>
    <col min="7174" max="7174" width="19.5703125" customWidth="1"/>
    <col min="7175" max="7175" width="17.5703125" customWidth="1"/>
    <col min="7176" max="7176" width="2.140625" customWidth="1"/>
    <col min="7424" max="7424" width="4.140625" customWidth="1"/>
    <col min="7425" max="7425" width="14.42578125" customWidth="1"/>
    <col min="7426" max="7426" width="14" customWidth="1"/>
    <col min="7427" max="7427" width="10.5703125" customWidth="1"/>
    <col min="7428" max="7428" width="9.85546875" customWidth="1"/>
    <col min="7429" max="7429" width="18" customWidth="1"/>
    <col min="7430" max="7430" width="19.5703125" customWidth="1"/>
    <col min="7431" max="7431" width="17.5703125" customWidth="1"/>
    <col min="7432" max="7432" width="2.140625" customWidth="1"/>
    <col min="7680" max="7680" width="4.140625" customWidth="1"/>
    <col min="7681" max="7681" width="14.42578125" customWidth="1"/>
    <col min="7682" max="7682" width="14" customWidth="1"/>
    <col min="7683" max="7683" width="10.5703125" customWidth="1"/>
    <col min="7684" max="7684" width="9.85546875" customWidth="1"/>
    <col min="7685" max="7685" width="18" customWidth="1"/>
    <col min="7686" max="7686" width="19.5703125" customWidth="1"/>
    <col min="7687" max="7687" width="17.5703125" customWidth="1"/>
    <col min="7688" max="7688" width="2.140625" customWidth="1"/>
    <col min="7936" max="7936" width="4.140625" customWidth="1"/>
    <col min="7937" max="7937" width="14.42578125" customWidth="1"/>
    <col min="7938" max="7938" width="14" customWidth="1"/>
    <col min="7939" max="7939" width="10.5703125" customWidth="1"/>
    <col min="7940" max="7940" width="9.85546875" customWidth="1"/>
    <col min="7941" max="7941" width="18" customWidth="1"/>
    <col min="7942" max="7942" width="19.5703125" customWidth="1"/>
    <col min="7943" max="7943" width="17.5703125" customWidth="1"/>
    <col min="7944" max="7944" width="2.140625" customWidth="1"/>
    <col min="8192" max="8192" width="4.140625" customWidth="1"/>
    <col min="8193" max="8193" width="14.42578125" customWidth="1"/>
    <col min="8194" max="8194" width="14" customWidth="1"/>
    <col min="8195" max="8195" width="10.5703125" customWidth="1"/>
    <col min="8196" max="8196" width="9.85546875" customWidth="1"/>
    <col min="8197" max="8197" width="18" customWidth="1"/>
    <col min="8198" max="8198" width="19.5703125" customWidth="1"/>
    <col min="8199" max="8199" width="17.5703125" customWidth="1"/>
    <col min="8200" max="8200" width="2.140625" customWidth="1"/>
    <col min="8448" max="8448" width="4.140625" customWidth="1"/>
    <col min="8449" max="8449" width="14.42578125" customWidth="1"/>
    <col min="8450" max="8450" width="14" customWidth="1"/>
    <col min="8451" max="8451" width="10.5703125" customWidth="1"/>
    <col min="8452" max="8452" width="9.85546875" customWidth="1"/>
    <col min="8453" max="8453" width="18" customWidth="1"/>
    <col min="8454" max="8454" width="19.5703125" customWidth="1"/>
    <col min="8455" max="8455" width="17.5703125" customWidth="1"/>
    <col min="8456" max="8456" width="2.140625" customWidth="1"/>
    <col min="8704" max="8704" width="4.140625" customWidth="1"/>
    <col min="8705" max="8705" width="14.42578125" customWidth="1"/>
    <col min="8706" max="8706" width="14" customWidth="1"/>
    <col min="8707" max="8707" width="10.5703125" customWidth="1"/>
    <col min="8708" max="8708" width="9.85546875" customWidth="1"/>
    <col min="8709" max="8709" width="18" customWidth="1"/>
    <col min="8710" max="8710" width="19.5703125" customWidth="1"/>
    <col min="8711" max="8711" width="17.5703125" customWidth="1"/>
    <col min="8712" max="8712" width="2.140625" customWidth="1"/>
    <col min="8960" max="8960" width="4.140625" customWidth="1"/>
    <col min="8961" max="8961" width="14.42578125" customWidth="1"/>
    <col min="8962" max="8962" width="14" customWidth="1"/>
    <col min="8963" max="8963" width="10.5703125" customWidth="1"/>
    <col min="8964" max="8964" width="9.85546875" customWidth="1"/>
    <col min="8965" max="8965" width="18" customWidth="1"/>
    <col min="8966" max="8966" width="19.5703125" customWidth="1"/>
    <col min="8967" max="8967" width="17.5703125" customWidth="1"/>
    <col min="8968" max="8968" width="2.140625" customWidth="1"/>
    <col min="9216" max="9216" width="4.140625" customWidth="1"/>
    <col min="9217" max="9217" width="14.42578125" customWidth="1"/>
    <col min="9218" max="9218" width="14" customWidth="1"/>
    <col min="9219" max="9219" width="10.5703125" customWidth="1"/>
    <col min="9220" max="9220" width="9.85546875" customWidth="1"/>
    <col min="9221" max="9221" width="18" customWidth="1"/>
    <col min="9222" max="9222" width="19.5703125" customWidth="1"/>
    <col min="9223" max="9223" width="17.5703125" customWidth="1"/>
    <col min="9224" max="9224" width="2.140625" customWidth="1"/>
    <col min="9472" max="9472" width="4.140625" customWidth="1"/>
    <col min="9473" max="9473" width="14.42578125" customWidth="1"/>
    <col min="9474" max="9474" width="14" customWidth="1"/>
    <col min="9475" max="9475" width="10.5703125" customWidth="1"/>
    <col min="9476" max="9476" width="9.85546875" customWidth="1"/>
    <col min="9477" max="9477" width="18" customWidth="1"/>
    <col min="9478" max="9478" width="19.5703125" customWidth="1"/>
    <col min="9479" max="9479" width="17.5703125" customWidth="1"/>
    <col min="9480" max="9480" width="2.140625" customWidth="1"/>
    <col min="9728" max="9728" width="4.140625" customWidth="1"/>
    <col min="9729" max="9729" width="14.42578125" customWidth="1"/>
    <col min="9730" max="9730" width="14" customWidth="1"/>
    <col min="9731" max="9731" width="10.5703125" customWidth="1"/>
    <col min="9732" max="9732" width="9.85546875" customWidth="1"/>
    <col min="9733" max="9733" width="18" customWidth="1"/>
    <col min="9734" max="9734" width="19.5703125" customWidth="1"/>
    <col min="9735" max="9735" width="17.5703125" customWidth="1"/>
    <col min="9736" max="9736" width="2.140625" customWidth="1"/>
    <col min="9984" max="9984" width="4.140625" customWidth="1"/>
    <col min="9985" max="9985" width="14.42578125" customWidth="1"/>
    <col min="9986" max="9986" width="14" customWidth="1"/>
    <col min="9987" max="9987" width="10.5703125" customWidth="1"/>
    <col min="9988" max="9988" width="9.85546875" customWidth="1"/>
    <col min="9989" max="9989" width="18" customWidth="1"/>
    <col min="9990" max="9990" width="19.5703125" customWidth="1"/>
    <col min="9991" max="9991" width="17.5703125" customWidth="1"/>
    <col min="9992" max="9992" width="2.140625" customWidth="1"/>
    <col min="10240" max="10240" width="4.140625" customWidth="1"/>
    <col min="10241" max="10241" width="14.42578125" customWidth="1"/>
    <col min="10242" max="10242" width="14" customWidth="1"/>
    <col min="10243" max="10243" width="10.5703125" customWidth="1"/>
    <col min="10244" max="10244" width="9.85546875" customWidth="1"/>
    <col min="10245" max="10245" width="18" customWidth="1"/>
    <col min="10246" max="10246" width="19.5703125" customWidth="1"/>
    <col min="10247" max="10247" width="17.5703125" customWidth="1"/>
    <col min="10248" max="10248" width="2.140625" customWidth="1"/>
    <col min="10496" max="10496" width="4.140625" customWidth="1"/>
    <col min="10497" max="10497" width="14.42578125" customWidth="1"/>
    <col min="10498" max="10498" width="14" customWidth="1"/>
    <col min="10499" max="10499" width="10.5703125" customWidth="1"/>
    <col min="10500" max="10500" width="9.85546875" customWidth="1"/>
    <col min="10501" max="10501" width="18" customWidth="1"/>
    <col min="10502" max="10502" width="19.5703125" customWidth="1"/>
    <col min="10503" max="10503" width="17.5703125" customWidth="1"/>
    <col min="10504" max="10504" width="2.140625" customWidth="1"/>
    <col min="10752" max="10752" width="4.140625" customWidth="1"/>
    <col min="10753" max="10753" width="14.42578125" customWidth="1"/>
    <col min="10754" max="10754" width="14" customWidth="1"/>
    <col min="10755" max="10755" width="10.5703125" customWidth="1"/>
    <col min="10756" max="10756" width="9.85546875" customWidth="1"/>
    <col min="10757" max="10757" width="18" customWidth="1"/>
    <col min="10758" max="10758" width="19.5703125" customWidth="1"/>
    <col min="10759" max="10759" width="17.5703125" customWidth="1"/>
    <col min="10760" max="10760" width="2.140625" customWidth="1"/>
    <col min="11008" max="11008" width="4.140625" customWidth="1"/>
    <col min="11009" max="11009" width="14.42578125" customWidth="1"/>
    <col min="11010" max="11010" width="14" customWidth="1"/>
    <col min="11011" max="11011" width="10.5703125" customWidth="1"/>
    <col min="11012" max="11012" width="9.85546875" customWidth="1"/>
    <col min="11013" max="11013" width="18" customWidth="1"/>
    <col min="11014" max="11014" width="19.5703125" customWidth="1"/>
    <col min="11015" max="11015" width="17.5703125" customWidth="1"/>
    <col min="11016" max="11016" width="2.140625" customWidth="1"/>
    <col min="11264" max="11264" width="4.140625" customWidth="1"/>
    <col min="11265" max="11265" width="14.42578125" customWidth="1"/>
    <col min="11266" max="11266" width="14" customWidth="1"/>
    <col min="11267" max="11267" width="10.5703125" customWidth="1"/>
    <col min="11268" max="11268" width="9.85546875" customWidth="1"/>
    <col min="11269" max="11269" width="18" customWidth="1"/>
    <col min="11270" max="11270" width="19.5703125" customWidth="1"/>
    <col min="11271" max="11271" width="17.5703125" customWidth="1"/>
    <col min="11272" max="11272" width="2.140625" customWidth="1"/>
    <col min="11520" max="11520" width="4.140625" customWidth="1"/>
    <col min="11521" max="11521" width="14.42578125" customWidth="1"/>
    <col min="11522" max="11522" width="14" customWidth="1"/>
    <col min="11523" max="11523" width="10.5703125" customWidth="1"/>
    <col min="11524" max="11524" width="9.85546875" customWidth="1"/>
    <col min="11525" max="11525" width="18" customWidth="1"/>
    <col min="11526" max="11526" width="19.5703125" customWidth="1"/>
    <col min="11527" max="11527" width="17.5703125" customWidth="1"/>
    <col min="11528" max="11528" width="2.140625" customWidth="1"/>
    <col min="11776" max="11776" width="4.140625" customWidth="1"/>
    <col min="11777" max="11777" width="14.42578125" customWidth="1"/>
    <col min="11778" max="11778" width="14" customWidth="1"/>
    <col min="11779" max="11779" width="10.5703125" customWidth="1"/>
    <col min="11780" max="11780" width="9.85546875" customWidth="1"/>
    <col min="11781" max="11781" width="18" customWidth="1"/>
    <col min="11782" max="11782" width="19.5703125" customWidth="1"/>
    <col min="11783" max="11783" width="17.5703125" customWidth="1"/>
    <col min="11784" max="11784" width="2.140625" customWidth="1"/>
    <col min="12032" max="12032" width="4.140625" customWidth="1"/>
    <col min="12033" max="12033" width="14.42578125" customWidth="1"/>
    <col min="12034" max="12034" width="14" customWidth="1"/>
    <col min="12035" max="12035" width="10.5703125" customWidth="1"/>
    <col min="12036" max="12036" width="9.85546875" customWidth="1"/>
    <col min="12037" max="12037" width="18" customWidth="1"/>
    <col min="12038" max="12038" width="19.5703125" customWidth="1"/>
    <col min="12039" max="12039" width="17.5703125" customWidth="1"/>
    <col min="12040" max="12040" width="2.140625" customWidth="1"/>
    <col min="12288" max="12288" width="4.140625" customWidth="1"/>
    <col min="12289" max="12289" width="14.42578125" customWidth="1"/>
    <col min="12290" max="12290" width="14" customWidth="1"/>
    <col min="12291" max="12291" width="10.5703125" customWidth="1"/>
    <col min="12292" max="12292" width="9.85546875" customWidth="1"/>
    <col min="12293" max="12293" width="18" customWidth="1"/>
    <col min="12294" max="12294" width="19.5703125" customWidth="1"/>
    <col min="12295" max="12295" width="17.5703125" customWidth="1"/>
    <col min="12296" max="12296" width="2.140625" customWidth="1"/>
    <col min="12544" max="12544" width="4.140625" customWidth="1"/>
    <col min="12545" max="12545" width="14.42578125" customWidth="1"/>
    <col min="12546" max="12546" width="14" customWidth="1"/>
    <col min="12547" max="12547" width="10.5703125" customWidth="1"/>
    <col min="12548" max="12548" width="9.85546875" customWidth="1"/>
    <col min="12549" max="12549" width="18" customWidth="1"/>
    <col min="12550" max="12550" width="19.5703125" customWidth="1"/>
    <col min="12551" max="12551" width="17.5703125" customWidth="1"/>
    <col min="12552" max="12552" width="2.140625" customWidth="1"/>
    <col min="12800" max="12800" width="4.140625" customWidth="1"/>
    <col min="12801" max="12801" width="14.42578125" customWidth="1"/>
    <col min="12802" max="12802" width="14" customWidth="1"/>
    <col min="12803" max="12803" width="10.5703125" customWidth="1"/>
    <col min="12804" max="12804" width="9.85546875" customWidth="1"/>
    <col min="12805" max="12805" width="18" customWidth="1"/>
    <col min="12806" max="12806" width="19.5703125" customWidth="1"/>
    <col min="12807" max="12807" width="17.5703125" customWidth="1"/>
    <col min="12808" max="12808" width="2.140625" customWidth="1"/>
    <col min="13056" max="13056" width="4.140625" customWidth="1"/>
    <col min="13057" max="13057" width="14.42578125" customWidth="1"/>
    <col min="13058" max="13058" width="14" customWidth="1"/>
    <col min="13059" max="13059" width="10.5703125" customWidth="1"/>
    <col min="13060" max="13060" width="9.85546875" customWidth="1"/>
    <col min="13061" max="13061" width="18" customWidth="1"/>
    <col min="13062" max="13062" width="19.5703125" customWidth="1"/>
    <col min="13063" max="13063" width="17.5703125" customWidth="1"/>
    <col min="13064" max="13064" width="2.140625" customWidth="1"/>
    <col min="13312" max="13312" width="4.140625" customWidth="1"/>
    <col min="13313" max="13313" width="14.42578125" customWidth="1"/>
    <col min="13314" max="13314" width="14" customWidth="1"/>
    <col min="13315" max="13315" width="10.5703125" customWidth="1"/>
    <col min="13316" max="13316" width="9.85546875" customWidth="1"/>
    <col min="13317" max="13317" width="18" customWidth="1"/>
    <col min="13318" max="13318" width="19.5703125" customWidth="1"/>
    <col min="13319" max="13319" width="17.5703125" customWidth="1"/>
    <col min="13320" max="13320" width="2.140625" customWidth="1"/>
    <col min="13568" max="13568" width="4.140625" customWidth="1"/>
    <col min="13569" max="13569" width="14.42578125" customWidth="1"/>
    <col min="13570" max="13570" width="14" customWidth="1"/>
    <col min="13571" max="13571" width="10.5703125" customWidth="1"/>
    <col min="13572" max="13572" width="9.85546875" customWidth="1"/>
    <col min="13573" max="13573" width="18" customWidth="1"/>
    <col min="13574" max="13574" width="19.5703125" customWidth="1"/>
    <col min="13575" max="13575" width="17.5703125" customWidth="1"/>
    <col min="13576" max="13576" width="2.140625" customWidth="1"/>
    <col min="13824" max="13824" width="4.140625" customWidth="1"/>
    <col min="13825" max="13825" width="14.42578125" customWidth="1"/>
    <col min="13826" max="13826" width="14" customWidth="1"/>
    <col min="13827" max="13827" width="10.5703125" customWidth="1"/>
    <col min="13828" max="13828" width="9.85546875" customWidth="1"/>
    <col min="13829" max="13829" width="18" customWidth="1"/>
    <col min="13830" max="13830" width="19.5703125" customWidth="1"/>
    <col min="13831" max="13831" width="17.5703125" customWidth="1"/>
    <col min="13832" max="13832" width="2.140625" customWidth="1"/>
    <col min="14080" max="14080" width="4.140625" customWidth="1"/>
    <col min="14081" max="14081" width="14.42578125" customWidth="1"/>
    <col min="14082" max="14082" width="14" customWidth="1"/>
    <col min="14083" max="14083" width="10.5703125" customWidth="1"/>
    <col min="14084" max="14084" width="9.85546875" customWidth="1"/>
    <col min="14085" max="14085" width="18" customWidth="1"/>
    <col min="14086" max="14086" width="19.5703125" customWidth="1"/>
    <col min="14087" max="14087" width="17.5703125" customWidth="1"/>
    <col min="14088" max="14088" width="2.140625" customWidth="1"/>
    <col min="14336" max="14336" width="4.140625" customWidth="1"/>
    <col min="14337" max="14337" width="14.42578125" customWidth="1"/>
    <col min="14338" max="14338" width="14" customWidth="1"/>
    <col min="14339" max="14339" width="10.5703125" customWidth="1"/>
    <col min="14340" max="14340" width="9.85546875" customWidth="1"/>
    <col min="14341" max="14341" width="18" customWidth="1"/>
    <col min="14342" max="14342" width="19.5703125" customWidth="1"/>
    <col min="14343" max="14343" width="17.5703125" customWidth="1"/>
    <col min="14344" max="14344" width="2.140625" customWidth="1"/>
    <col min="14592" max="14592" width="4.140625" customWidth="1"/>
    <col min="14593" max="14593" width="14.42578125" customWidth="1"/>
    <col min="14594" max="14594" width="14" customWidth="1"/>
    <col min="14595" max="14595" width="10.5703125" customWidth="1"/>
    <col min="14596" max="14596" width="9.85546875" customWidth="1"/>
    <col min="14597" max="14597" width="18" customWidth="1"/>
    <col min="14598" max="14598" width="19.5703125" customWidth="1"/>
    <col min="14599" max="14599" width="17.5703125" customWidth="1"/>
    <col min="14600" max="14600" width="2.140625" customWidth="1"/>
    <col min="14848" max="14848" width="4.140625" customWidth="1"/>
    <col min="14849" max="14849" width="14.42578125" customWidth="1"/>
    <col min="14850" max="14850" width="14" customWidth="1"/>
    <col min="14851" max="14851" width="10.5703125" customWidth="1"/>
    <col min="14852" max="14852" width="9.85546875" customWidth="1"/>
    <col min="14853" max="14853" width="18" customWidth="1"/>
    <col min="14854" max="14854" width="19.5703125" customWidth="1"/>
    <col min="14855" max="14855" width="17.5703125" customWidth="1"/>
    <col min="14856" max="14856" width="2.140625" customWidth="1"/>
    <col min="15104" max="15104" width="4.140625" customWidth="1"/>
    <col min="15105" max="15105" width="14.42578125" customWidth="1"/>
    <col min="15106" max="15106" width="14" customWidth="1"/>
    <col min="15107" max="15107" width="10.5703125" customWidth="1"/>
    <col min="15108" max="15108" width="9.85546875" customWidth="1"/>
    <col min="15109" max="15109" width="18" customWidth="1"/>
    <col min="15110" max="15110" width="19.5703125" customWidth="1"/>
    <col min="15111" max="15111" width="17.5703125" customWidth="1"/>
    <col min="15112" max="15112" width="2.140625" customWidth="1"/>
    <col min="15360" max="15360" width="4.140625" customWidth="1"/>
    <col min="15361" max="15361" width="14.42578125" customWidth="1"/>
    <col min="15362" max="15362" width="14" customWidth="1"/>
    <col min="15363" max="15363" width="10.5703125" customWidth="1"/>
    <col min="15364" max="15364" width="9.85546875" customWidth="1"/>
    <col min="15365" max="15365" width="18" customWidth="1"/>
    <col min="15366" max="15366" width="19.5703125" customWidth="1"/>
    <col min="15367" max="15367" width="17.5703125" customWidth="1"/>
    <col min="15368" max="15368" width="2.140625" customWidth="1"/>
    <col min="15616" max="15616" width="4.140625" customWidth="1"/>
    <col min="15617" max="15617" width="14.42578125" customWidth="1"/>
    <col min="15618" max="15618" width="14" customWidth="1"/>
    <col min="15619" max="15619" width="10.5703125" customWidth="1"/>
    <col min="15620" max="15620" width="9.85546875" customWidth="1"/>
    <col min="15621" max="15621" width="18" customWidth="1"/>
    <col min="15622" max="15622" width="19.5703125" customWidth="1"/>
    <col min="15623" max="15623" width="17.5703125" customWidth="1"/>
    <col min="15624" max="15624" width="2.140625" customWidth="1"/>
    <col min="15872" max="15872" width="4.140625" customWidth="1"/>
    <col min="15873" max="15873" width="14.42578125" customWidth="1"/>
    <col min="15874" max="15874" width="14" customWidth="1"/>
    <col min="15875" max="15875" width="10.5703125" customWidth="1"/>
    <col min="15876" max="15876" width="9.85546875" customWidth="1"/>
    <col min="15877" max="15877" width="18" customWidth="1"/>
    <col min="15878" max="15878" width="19.5703125" customWidth="1"/>
    <col min="15879" max="15879" width="17.5703125" customWidth="1"/>
    <col min="15880" max="15880" width="2.140625" customWidth="1"/>
    <col min="16128" max="16128" width="4.140625" customWidth="1"/>
    <col min="16129" max="16129" width="14.42578125" customWidth="1"/>
    <col min="16130" max="16130" width="14" customWidth="1"/>
    <col min="16131" max="16131" width="10.5703125" customWidth="1"/>
    <col min="16132" max="16132" width="9.85546875" customWidth="1"/>
    <col min="16133" max="16133" width="18" customWidth="1"/>
    <col min="16134" max="16134" width="19.5703125" customWidth="1"/>
    <col min="16135" max="16135" width="17.5703125" customWidth="1"/>
    <col min="16136" max="16136" width="2.140625" customWidth="1"/>
  </cols>
  <sheetData>
    <row r="1" spans="1:7" x14ac:dyDescent="0.25">
      <c r="A1" s="56"/>
      <c r="B1" s="19" t="s">
        <v>269</v>
      </c>
      <c r="C1" s="19"/>
      <c r="D1" s="21"/>
      <c r="E1" s="21"/>
      <c r="F1" s="56"/>
      <c r="G1" s="56"/>
    </row>
    <row r="2" spans="1:7" x14ac:dyDescent="0.25">
      <c r="A2" s="56"/>
      <c r="B2" s="19" t="s">
        <v>58</v>
      </c>
      <c r="C2" s="21"/>
      <c r="D2" s="21"/>
      <c r="E2" s="21"/>
      <c r="F2" s="56"/>
      <c r="G2" s="3"/>
    </row>
    <row r="3" spans="1:7" x14ac:dyDescent="0.25">
      <c r="A3" s="56"/>
      <c r="B3" s="19" t="str">
        <f>+[1]Vinterhvede!B3</f>
        <v>Danneskiold-Samsøes Allé 9</v>
      </c>
      <c r="C3" s="21"/>
      <c r="D3" s="21"/>
      <c r="E3" s="21"/>
      <c r="F3" s="22" t="s">
        <v>60</v>
      </c>
      <c r="G3" s="21"/>
    </row>
    <row r="4" spans="1:7" x14ac:dyDescent="0.25">
      <c r="A4" s="56"/>
      <c r="B4" s="19" t="str">
        <f>+[1]Vinterhvede!B4</f>
        <v>1434 København K</v>
      </c>
      <c r="C4" s="21"/>
      <c r="D4" s="21"/>
      <c r="E4" s="21"/>
      <c r="F4" s="22" t="str">
        <f>+_xlfn.CONCAT("i hænde senest den ", Revisorerklæring!A3,".")</f>
        <v>i hænde senest den 18.11.2025.</v>
      </c>
      <c r="G4" s="21"/>
    </row>
    <row r="5" spans="1:7" x14ac:dyDescent="0.25">
      <c r="A5" s="56"/>
      <c r="B5" s="62"/>
      <c r="C5" s="56"/>
      <c r="D5" s="56"/>
      <c r="E5" s="56"/>
      <c r="F5" s="63"/>
      <c r="G5" s="56"/>
    </row>
    <row r="6" spans="1:7" x14ac:dyDescent="0.25">
      <c r="A6" s="56"/>
      <c r="B6" s="62"/>
      <c r="C6" s="56"/>
      <c r="D6" s="56"/>
      <c r="E6" s="56"/>
      <c r="F6" s="63"/>
      <c r="G6" s="56"/>
    </row>
    <row r="7" spans="1:7" x14ac:dyDescent="0.25">
      <c r="A7" s="56"/>
      <c r="B7" s="56"/>
      <c r="C7" s="56"/>
      <c r="D7" s="56"/>
      <c r="E7" s="56"/>
      <c r="F7" s="56"/>
      <c r="G7" s="56"/>
    </row>
    <row r="8" spans="1:7" x14ac:dyDescent="0.25">
      <c r="A8" s="56"/>
      <c r="B8" s="21" t="str">
        <f>+_xlfn.CONCAT("    Opgørelse over salg af afgiftspligtig vintersæd i efteråret ",Revisorerklæring!A2,".", " Høstår ",Revisorerklæring!A1)</f>
        <v xml:space="preserve">    Opgørelse over salg af afgiftspligtig vintersæd i efteråret 2025. Høstår 2025/26</v>
      </c>
      <c r="C8" s="21"/>
      <c r="D8" s="21"/>
      <c r="E8" s="21"/>
      <c r="F8" s="21"/>
      <c r="G8" s="21"/>
    </row>
    <row r="9" spans="1:7" x14ac:dyDescent="0.25">
      <c r="A9" s="56"/>
      <c r="B9" s="64" t="s">
        <v>147</v>
      </c>
      <c r="C9" s="65" t="s">
        <v>63</v>
      </c>
      <c r="D9" s="66" t="s">
        <v>64</v>
      </c>
      <c r="E9" s="67" t="s">
        <v>65</v>
      </c>
      <c r="F9" s="66" t="s">
        <v>148</v>
      </c>
      <c r="G9" s="68" t="s">
        <v>67</v>
      </c>
    </row>
    <row r="10" spans="1:7" x14ac:dyDescent="0.25">
      <c r="A10" s="56"/>
      <c r="B10" s="69"/>
      <c r="C10" s="70" t="s">
        <v>149</v>
      </c>
      <c r="D10" s="63"/>
      <c r="E10" s="63"/>
      <c r="F10" s="63"/>
      <c r="G10" s="71"/>
    </row>
    <row r="11" spans="1:7" x14ac:dyDescent="0.25">
      <c r="A11" s="56"/>
      <c r="B11" s="41" t="s">
        <v>270</v>
      </c>
      <c r="C11" s="41" t="s">
        <v>262</v>
      </c>
      <c r="D11" s="97">
        <v>55</v>
      </c>
      <c r="E11" s="41">
        <v>40351202</v>
      </c>
      <c r="F11" s="71"/>
      <c r="G11" s="74">
        <f t="shared" ref="G11:G26" si="0">SUM(F11*D11/100)</f>
        <v>0</v>
      </c>
    </row>
    <row r="12" spans="1:7" x14ac:dyDescent="0.25">
      <c r="A12" s="55" t="str" cm="1">
        <f t="array" ref="A12">_xlfn.IFS(B13=Forædler!$A$1,Forædler!$B$1,B13=Forædler!$A$2,Forædler!$B$2,B13=Forædler!$A$3,Forædler!$B$3,B13=Forædler!$A$4,Forædler!$B$4,B13=Forædler!$A$5,Forædler!$B$5,B13=Forædler!$A$6,Forædler!$B$6,B13=Forædler!$A$7,Forædler!$B$7,B13=Forædler!$A$8,Forædler!$B$8,B13=Forædler!$A$9,Forædler!$B$9,B13=Forædler!$A$10,Forædler!$B$10)</f>
        <v>Saaten Union</v>
      </c>
      <c r="B12" s="41" t="s">
        <v>270</v>
      </c>
      <c r="C12" s="41" t="s">
        <v>219</v>
      </c>
      <c r="D12" s="97">
        <v>52</v>
      </c>
      <c r="E12" s="41">
        <v>40350202</v>
      </c>
      <c r="F12" s="71"/>
      <c r="G12" s="74">
        <f t="shared" si="0"/>
        <v>0</v>
      </c>
    </row>
    <row r="13" spans="1:7" x14ac:dyDescent="0.25">
      <c r="A13" s="55" t="str" cm="1">
        <f t="array" ref="A13">_xlfn.IFS(B14=Forædler!$A$1,Forædler!$B$1,B14=Forædler!$A$2,Forædler!$B$2,B14=Forædler!$A$3,Forædler!$B$3,B14=Forædler!$A$4,Forædler!$B$4,B14=Forædler!$A$5,Forædler!$B$5,B14=Forædler!$A$6,Forædler!$B$6,B14=Forædler!$A$7,Forædler!$B$7,B14=Forædler!$A$8,Forædler!$B$8,B14=Forædler!$A$9,Forædler!$B$9,B14=Forædler!$A$10,Forædler!$B$10)</f>
        <v>Nordic seed</v>
      </c>
      <c r="B13" s="40" t="s">
        <v>77</v>
      </c>
      <c r="C13" s="41" t="s">
        <v>150</v>
      </c>
      <c r="D13" s="97">
        <v>50</v>
      </c>
      <c r="E13" s="41">
        <v>60350202</v>
      </c>
      <c r="F13" s="73"/>
      <c r="G13" s="74">
        <f t="shared" si="0"/>
        <v>0</v>
      </c>
    </row>
    <row r="14" spans="1:7" x14ac:dyDescent="0.25">
      <c r="A14" s="55" t="e" cm="1">
        <f t="array" ref="A14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14" s="40" t="s">
        <v>69</v>
      </c>
      <c r="C14" s="41" t="s">
        <v>151</v>
      </c>
      <c r="D14" s="97">
        <v>50</v>
      </c>
      <c r="E14" s="41">
        <v>10350202</v>
      </c>
      <c r="F14" s="73"/>
      <c r="G14" s="74">
        <f t="shared" si="0"/>
        <v>0</v>
      </c>
    </row>
    <row r="15" spans="1:7" x14ac:dyDescent="0.25">
      <c r="A15" s="56"/>
      <c r="B15" s="40" t="s">
        <v>77</v>
      </c>
      <c r="C15" s="41" t="s">
        <v>193</v>
      </c>
      <c r="D15" s="97">
        <v>54</v>
      </c>
      <c r="E15" s="41">
        <v>60351202</v>
      </c>
      <c r="F15" s="73"/>
      <c r="G15" s="74">
        <f t="shared" si="0"/>
        <v>0</v>
      </c>
    </row>
    <row r="16" spans="1:7" x14ac:dyDescent="0.25">
      <c r="A16" s="56"/>
      <c r="B16" s="40"/>
      <c r="C16" s="41"/>
      <c r="D16" s="42"/>
      <c r="E16" s="75"/>
      <c r="F16" s="73"/>
      <c r="G16" s="74">
        <f t="shared" si="0"/>
        <v>0</v>
      </c>
    </row>
    <row r="17" spans="1:7" x14ac:dyDescent="0.25">
      <c r="A17" s="56"/>
      <c r="B17" s="40"/>
      <c r="C17" s="41"/>
      <c r="D17" s="42"/>
      <c r="E17" s="41"/>
      <c r="F17" s="73"/>
      <c r="G17" s="74">
        <f t="shared" si="0"/>
        <v>0</v>
      </c>
    </row>
    <row r="18" spans="1:7" x14ac:dyDescent="0.25">
      <c r="A18" s="56"/>
      <c r="B18" s="40"/>
      <c r="C18" s="41"/>
      <c r="D18" s="42"/>
      <c r="E18" s="41"/>
      <c r="F18" s="73"/>
      <c r="G18" s="74">
        <f t="shared" si="0"/>
        <v>0</v>
      </c>
    </row>
    <row r="19" spans="1:7" x14ac:dyDescent="0.25">
      <c r="A19" s="56"/>
      <c r="B19" s="40"/>
      <c r="C19" s="41"/>
      <c r="D19" s="42"/>
      <c r="E19" s="41"/>
      <c r="F19" s="73"/>
      <c r="G19" s="74">
        <f t="shared" si="0"/>
        <v>0</v>
      </c>
    </row>
    <row r="20" spans="1:7" x14ac:dyDescent="0.25">
      <c r="A20" s="56"/>
      <c r="B20" s="40"/>
      <c r="C20" s="41"/>
      <c r="D20" s="42"/>
      <c r="E20" s="41"/>
      <c r="F20" s="73"/>
      <c r="G20" s="74">
        <f t="shared" si="0"/>
        <v>0</v>
      </c>
    </row>
    <row r="21" spans="1:7" x14ac:dyDescent="0.25">
      <c r="A21" s="56"/>
      <c r="B21" s="76"/>
      <c r="C21" s="41"/>
      <c r="D21" s="42"/>
      <c r="E21" s="41"/>
      <c r="F21" s="73"/>
      <c r="G21" s="74">
        <f t="shared" si="0"/>
        <v>0</v>
      </c>
    </row>
    <row r="22" spans="1:7" x14ac:dyDescent="0.25">
      <c r="A22" s="56"/>
      <c r="B22" s="76"/>
      <c r="C22" s="41"/>
      <c r="D22" s="42"/>
      <c r="E22" s="41"/>
      <c r="F22" s="73"/>
      <c r="G22" s="74">
        <f t="shared" si="0"/>
        <v>0</v>
      </c>
    </row>
    <row r="23" spans="1:7" x14ac:dyDescent="0.25">
      <c r="A23" s="56"/>
      <c r="B23" s="40"/>
      <c r="C23" s="41"/>
      <c r="D23" s="42"/>
      <c r="E23" s="41"/>
      <c r="F23" s="73"/>
      <c r="G23" s="74">
        <f t="shared" si="0"/>
        <v>0</v>
      </c>
    </row>
    <row r="24" spans="1:7" x14ac:dyDescent="0.25">
      <c r="A24" s="56"/>
      <c r="B24" s="40"/>
      <c r="C24" s="41"/>
      <c r="D24" s="42"/>
      <c r="E24" s="41"/>
      <c r="F24" s="73"/>
      <c r="G24" s="74">
        <f t="shared" si="0"/>
        <v>0</v>
      </c>
    </row>
    <row r="25" spans="1:7" x14ac:dyDescent="0.25">
      <c r="A25" s="56"/>
      <c r="B25" s="76"/>
      <c r="C25" s="41"/>
      <c r="D25" s="42"/>
      <c r="E25" s="41"/>
      <c r="F25" s="77"/>
      <c r="G25" s="74">
        <f t="shared" si="0"/>
        <v>0</v>
      </c>
    </row>
    <row r="26" spans="1:7" x14ac:dyDescent="0.25">
      <c r="A26" s="56"/>
      <c r="B26" s="40"/>
      <c r="C26" s="41"/>
      <c r="D26" s="42"/>
      <c r="E26" s="41"/>
      <c r="F26" s="73"/>
      <c r="G26" s="74">
        <f t="shared" si="0"/>
        <v>0</v>
      </c>
    </row>
    <row r="27" spans="1:7" x14ac:dyDescent="0.25">
      <c r="A27" s="56"/>
      <c r="B27" s="79" t="s">
        <v>152</v>
      </c>
      <c r="C27" s="52"/>
      <c r="D27" s="72"/>
      <c r="E27" s="72"/>
      <c r="F27" s="80">
        <f>SUM(F11:F26)</f>
        <v>0</v>
      </c>
      <c r="G27" s="81">
        <f>SUM(G11:G26)</f>
        <v>0</v>
      </c>
    </row>
    <row r="28" spans="1:7" x14ac:dyDescent="0.25">
      <c r="A28" s="56"/>
      <c r="B28" s="72" t="s">
        <v>115</v>
      </c>
      <c r="C28" s="72"/>
      <c r="D28" s="72"/>
      <c r="E28" s="82">
        <v>310</v>
      </c>
      <c r="F28" s="83">
        <v>0.25</v>
      </c>
      <c r="G28" s="84">
        <f>SUM(G27*F28)</f>
        <v>0</v>
      </c>
    </row>
    <row r="29" spans="1:7" x14ac:dyDescent="0.25">
      <c r="A29" s="56"/>
      <c r="B29" s="85" t="s">
        <v>153</v>
      </c>
      <c r="C29" s="56"/>
      <c r="F29" s="56"/>
      <c r="G29" s="86">
        <f>SUM(G27+G28)</f>
        <v>0</v>
      </c>
    </row>
    <row r="30" spans="1:7" x14ac:dyDescent="0.25">
      <c r="A30" s="56"/>
      <c r="B30" s="56"/>
      <c r="C30" s="56"/>
      <c r="D30" s="56"/>
      <c r="E30" s="56"/>
      <c r="F30" s="56"/>
      <c r="G30" s="95"/>
    </row>
    <row r="31" spans="1:7" x14ac:dyDescent="0.25">
      <c r="A31" s="56"/>
      <c r="B31" s="85"/>
      <c r="C31" s="56"/>
      <c r="F31" s="56"/>
      <c r="G31" s="87"/>
    </row>
    <row r="32" spans="1:7" x14ac:dyDescent="0.25">
      <c r="A32" s="56"/>
      <c r="B32" s="56" t="s">
        <v>117</v>
      </c>
      <c r="C32" s="56"/>
      <c r="F32" s="56"/>
      <c r="G32" s="87"/>
    </row>
    <row r="33" spans="1:9" x14ac:dyDescent="0.25">
      <c r="A33" s="56"/>
      <c r="B33" s="56"/>
      <c r="C33" s="56"/>
      <c r="F33" s="56"/>
      <c r="G33" s="87"/>
    </row>
    <row r="34" spans="1:9" x14ac:dyDescent="0.25">
      <c r="A34" s="56"/>
      <c r="B34" s="88" t="s">
        <v>118</v>
      </c>
      <c r="C34" s="85"/>
      <c r="D34" s="85"/>
      <c r="E34" s="56"/>
      <c r="F34" s="89"/>
      <c r="G34" s="56"/>
    </row>
    <row r="35" spans="1:9" x14ac:dyDescent="0.25">
      <c r="A35" s="56"/>
      <c r="B35" s="88" t="s">
        <v>119</v>
      </c>
      <c r="C35" s="56"/>
      <c r="D35" s="56"/>
      <c r="E35" s="56"/>
      <c r="F35" s="89"/>
      <c r="G35" s="56"/>
    </row>
    <row r="36" spans="1:9" x14ac:dyDescent="0.25">
      <c r="A36" s="56"/>
      <c r="B36" s="51"/>
      <c r="C36" s="56"/>
      <c r="E36" s="56"/>
      <c r="F36" s="89"/>
      <c r="G36" s="56"/>
    </row>
    <row r="37" spans="1:9" x14ac:dyDescent="0.25">
      <c r="A37" s="56"/>
      <c r="B37" s="56" t="s">
        <v>120</v>
      </c>
      <c r="C37" s="56"/>
      <c r="D37" s="56"/>
      <c r="E37" s="56"/>
      <c r="F37" s="56"/>
      <c r="G37" s="56"/>
    </row>
    <row r="38" spans="1:9" x14ac:dyDescent="0.25">
      <c r="A38" s="56"/>
      <c r="B38" s="56"/>
      <c r="C38" s="56"/>
      <c r="D38" s="56"/>
      <c r="E38" s="56"/>
      <c r="F38" s="56"/>
      <c r="G38" s="56"/>
    </row>
    <row r="39" spans="1:9" x14ac:dyDescent="0.25">
      <c r="A39" s="56"/>
      <c r="B39" s="56"/>
      <c r="F39" s="56"/>
      <c r="G39" s="56"/>
    </row>
    <row r="40" spans="1:9" x14ac:dyDescent="0.25">
      <c r="A40" s="56"/>
      <c r="B40" s="56"/>
      <c r="C40" s="56"/>
      <c r="D40" s="56"/>
      <c r="E40" s="56"/>
      <c r="F40" s="56"/>
      <c r="G40" s="56"/>
    </row>
    <row r="41" spans="1:9" x14ac:dyDescent="0.25">
      <c r="A41" s="56"/>
      <c r="B41" s="56"/>
      <c r="C41" s="56"/>
      <c r="D41" s="56"/>
      <c r="E41" s="56"/>
      <c r="F41" s="56"/>
      <c r="G41" s="56"/>
    </row>
    <row r="42" spans="1:9" x14ac:dyDescent="0.25">
      <c r="A42" s="56"/>
      <c r="G42" s="56"/>
    </row>
    <row r="43" spans="1:9" x14ac:dyDescent="0.25">
      <c r="A43" s="56"/>
      <c r="F43" s="56"/>
      <c r="G43" s="56"/>
    </row>
    <row r="44" spans="1:9" x14ac:dyDescent="0.25">
      <c r="A44" s="56"/>
    </row>
    <row r="45" spans="1:9" x14ac:dyDescent="0.25">
      <c r="A45" s="56"/>
      <c r="B45" s="56"/>
    </row>
    <row r="46" spans="1:9" ht="13.35" customHeight="1" x14ac:dyDescent="0.25">
      <c r="A46" s="56"/>
    </row>
    <row r="47" spans="1:9" ht="13.35" customHeight="1" x14ac:dyDescent="0.25">
      <c r="A47" s="56"/>
      <c r="H47" s="2"/>
      <c r="I47" s="2"/>
    </row>
    <row r="48" spans="1:9" ht="13.35" customHeight="1" x14ac:dyDescent="0.25">
      <c r="B48" s="1"/>
      <c r="C48" s="2"/>
      <c r="D48" s="2"/>
      <c r="E48" s="2"/>
      <c r="F48" s="2"/>
      <c r="G48" s="2"/>
      <c r="H48" s="2"/>
      <c r="I48" s="2"/>
    </row>
    <row r="49" spans="1:9" s="21" customFormat="1" ht="13.35" customHeight="1" x14ac:dyDescent="0.2">
      <c r="B49" s="1"/>
      <c r="C49" s="2"/>
      <c r="D49" s="2"/>
      <c r="E49" s="2"/>
      <c r="F49" s="2"/>
      <c r="G49" s="2"/>
      <c r="H49" s="2"/>
      <c r="I49" s="2"/>
    </row>
    <row r="50" spans="1:9" ht="13.35" customHeight="1" x14ac:dyDescent="0.25">
      <c r="A50" s="21"/>
      <c r="B50" s="2"/>
      <c r="C50" s="2"/>
      <c r="D50" s="2"/>
      <c r="E50" s="2"/>
      <c r="F50" s="2"/>
      <c r="G50" s="2"/>
      <c r="H50" s="2"/>
      <c r="I50" s="2"/>
    </row>
    <row r="51" spans="1:9" ht="13.35" customHeight="1" x14ac:dyDescent="0.25">
      <c r="B51" s="2"/>
      <c r="C51" s="2"/>
      <c r="D51" s="2"/>
      <c r="E51" s="2"/>
      <c r="F51" s="2"/>
      <c r="G51" s="2"/>
      <c r="H51" s="2"/>
      <c r="I51" s="2"/>
    </row>
    <row r="52" spans="1:9" ht="13.35" customHeight="1" x14ac:dyDescent="0.25">
      <c r="B52" s="5"/>
      <c r="C52" s="2"/>
      <c r="D52" s="2"/>
      <c r="E52" s="2"/>
      <c r="F52" s="2"/>
      <c r="G52" s="2"/>
      <c r="H52" s="2"/>
      <c r="I52" s="2"/>
    </row>
    <row r="53" spans="1:9" ht="13.35" customHeight="1" x14ac:dyDescent="0.25">
      <c r="B53" s="1"/>
      <c r="C53" s="2"/>
      <c r="D53" s="2"/>
      <c r="E53" s="2"/>
      <c r="F53" s="2"/>
      <c r="G53" s="2"/>
      <c r="H53" s="2"/>
      <c r="I53" s="2"/>
    </row>
    <row r="54" spans="1:9" ht="13.35" customHeight="1" x14ac:dyDescent="0.25">
      <c r="B54" s="1"/>
      <c r="C54" s="2"/>
      <c r="D54" s="2"/>
      <c r="E54" s="2"/>
      <c r="F54" s="2"/>
      <c r="G54" s="2"/>
      <c r="H54" s="2"/>
      <c r="I54" s="2"/>
    </row>
    <row r="55" spans="1:9" ht="13.35" customHeight="1" x14ac:dyDescent="0.25">
      <c r="B55" s="5"/>
      <c r="C55" s="2"/>
      <c r="D55" s="2"/>
      <c r="E55" s="2"/>
      <c r="F55" s="2"/>
      <c r="G55" s="2"/>
      <c r="H55" s="2"/>
      <c r="I55" s="2"/>
    </row>
    <row r="56" spans="1:9" ht="13.35" customHeight="1" x14ac:dyDescent="0.25">
      <c r="B56" s="1"/>
      <c r="C56" s="2"/>
      <c r="D56" s="2"/>
      <c r="E56" s="2"/>
      <c r="F56" s="2"/>
      <c r="G56" s="2"/>
      <c r="H56" s="2"/>
      <c r="I56" s="2"/>
    </row>
    <row r="57" spans="1:9" ht="13.35" customHeight="1" x14ac:dyDescent="0.25">
      <c r="B57" s="1"/>
      <c r="C57" s="2"/>
      <c r="D57" s="2"/>
      <c r="E57" s="2"/>
      <c r="F57" s="2"/>
      <c r="G57" s="2"/>
      <c r="H57" s="2"/>
      <c r="I57" s="2"/>
    </row>
    <row r="58" spans="1:9" ht="13.35" customHeight="1" x14ac:dyDescent="0.25">
      <c r="B58" s="2"/>
      <c r="C58" s="2"/>
      <c r="D58" s="2"/>
      <c r="E58" s="2"/>
      <c r="F58" s="2"/>
      <c r="G58" s="2"/>
      <c r="H58" s="2"/>
      <c r="I58" s="2"/>
    </row>
    <row r="59" spans="1:9" ht="13.35" customHeight="1" x14ac:dyDescent="0.25">
      <c r="B59" s="2"/>
      <c r="C59" s="2"/>
      <c r="D59" s="2"/>
      <c r="E59" s="2"/>
      <c r="F59" s="2"/>
      <c r="G59" s="2"/>
      <c r="H59" s="2"/>
      <c r="I59" s="2"/>
    </row>
    <row r="60" spans="1:9" ht="13.35" customHeight="1" x14ac:dyDescent="0.25">
      <c r="B60" s="2"/>
      <c r="C60" s="2"/>
      <c r="D60" s="2"/>
      <c r="E60" s="2"/>
      <c r="F60" s="2"/>
      <c r="G60" s="2"/>
      <c r="H60" s="2"/>
      <c r="I60" s="2"/>
    </row>
    <row r="61" spans="1:9" ht="13.35" customHeight="1" x14ac:dyDescent="0.25">
      <c r="B61" s="2"/>
      <c r="C61" s="2"/>
      <c r="D61" s="2"/>
      <c r="E61" s="2"/>
      <c r="F61" s="2"/>
      <c r="G61" s="2"/>
      <c r="H61" s="2"/>
      <c r="I61" s="2"/>
    </row>
    <row r="62" spans="1:9" s="21" customFormat="1" ht="13.35" customHeight="1" x14ac:dyDescent="0.25">
      <c r="A62"/>
      <c r="B62" s="2"/>
      <c r="C62" s="2"/>
      <c r="D62" s="2"/>
      <c r="E62" s="2"/>
      <c r="F62" s="2"/>
      <c r="G62" s="2"/>
      <c r="H62" s="2"/>
      <c r="I62" s="2"/>
    </row>
    <row r="63" spans="1:9" ht="13.35" customHeight="1" x14ac:dyDescent="0.25">
      <c r="B63" s="2"/>
      <c r="C63" s="2"/>
      <c r="D63" s="2"/>
      <c r="E63" s="2"/>
      <c r="F63" s="2"/>
      <c r="G63" s="2"/>
      <c r="H63" s="2"/>
      <c r="I63" s="2"/>
    </row>
    <row r="64" spans="1:9" ht="13.35" customHeight="1" x14ac:dyDescent="0.25">
      <c r="A64" s="21"/>
      <c r="B64" s="2"/>
      <c r="C64" s="1"/>
      <c r="D64" s="2"/>
      <c r="E64" s="2"/>
      <c r="F64" s="2"/>
      <c r="G64" s="2"/>
      <c r="H64" s="2"/>
      <c r="I64" s="2"/>
    </row>
    <row r="65" spans="2:9" ht="13.35" customHeight="1" x14ac:dyDescent="0.25">
      <c r="B65" s="2"/>
      <c r="C65" s="2"/>
      <c r="D65" s="2"/>
      <c r="E65" s="2"/>
      <c r="F65" s="2"/>
      <c r="G65" s="2"/>
      <c r="H65" s="2"/>
      <c r="I65" s="2"/>
    </row>
    <row r="66" spans="2:9" ht="13.35" customHeight="1" x14ac:dyDescent="0.25">
      <c r="B66" s="2"/>
      <c r="C66" s="2"/>
      <c r="D66" s="2"/>
      <c r="E66" s="2"/>
      <c r="F66" s="2"/>
      <c r="G66" s="2"/>
      <c r="H66" s="2"/>
      <c r="I66" s="2"/>
    </row>
    <row r="67" spans="2:9" ht="13.35" customHeight="1" x14ac:dyDescent="0.25">
      <c r="B67" s="2"/>
      <c r="C67" s="2"/>
      <c r="D67" s="2"/>
      <c r="E67" s="2"/>
      <c r="F67" s="2"/>
      <c r="G67" s="2"/>
      <c r="H67" s="2"/>
      <c r="I67" s="2"/>
    </row>
    <row r="68" spans="2:9" ht="13.35" customHeight="1" x14ac:dyDescent="0.25">
      <c r="B68" s="2"/>
      <c r="C68" s="2"/>
      <c r="D68" s="2"/>
      <c r="E68" s="2"/>
      <c r="F68" s="2"/>
      <c r="G68" s="2"/>
      <c r="H68" s="2"/>
      <c r="I68" s="2"/>
    </row>
    <row r="69" spans="2:9" ht="13.35" customHeight="1" x14ac:dyDescent="0.25">
      <c r="B69" s="2"/>
      <c r="C69" s="2"/>
      <c r="D69" s="2"/>
      <c r="E69" s="2"/>
      <c r="F69" s="2"/>
      <c r="G69" s="2"/>
      <c r="H69" s="2"/>
      <c r="I69" s="2"/>
    </row>
    <row r="70" spans="2:9" ht="13.35" customHeight="1" x14ac:dyDescent="0.25">
      <c r="B70" s="5"/>
      <c r="C70" s="2"/>
      <c r="D70" s="2"/>
      <c r="E70" s="2"/>
      <c r="F70" s="2"/>
      <c r="G70" s="2"/>
      <c r="H70" s="2"/>
      <c r="I70" s="2"/>
    </row>
    <row r="71" spans="2:9" ht="13.35" customHeight="1" x14ac:dyDescent="0.25">
      <c r="B71" s="2"/>
      <c r="C71" s="2"/>
      <c r="D71" s="2"/>
      <c r="E71" s="2"/>
      <c r="F71" s="2"/>
      <c r="G71" s="2"/>
      <c r="H71" s="2"/>
      <c r="I71" s="2"/>
    </row>
    <row r="72" spans="2:9" ht="13.35" customHeight="1" x14ac:dyDescent="0.25">
      <c r="B72" s="2"/>
      <c r="C72" s="2"/>
      <c r="D72" s="2"/>
      <c r="E72" s="2"/>
      <c r="F72" s="2"/>
      <c r="G72" s="2"/>
      <c r="H72" s="2"/>
      <c r="I72" s="2"/>
    </row>
    <row r="73" spans="2:9" ht="13.35" customHeight="1" x14ac:dyDescent="0.25">
      <c r="B73" s="2"/>
      <c r="C73" s="2"/>
      <c r="D73" s="2"/>
      <c r="E73" s="2"/>
      <c r="F73" s="2"/>
      <c r="G73" s="2"/>
      <c r="H73" s="2"/>
      <c r="I73" s="2"/>
    </row>
    <row r="74" spans="2:9" ht="13.35" customHeight="1" x14ac:dyDescent="0.25">
      <c r="B74" s="5"/>
      <c r="C74" s="2"/>
      <c r="D74" s="2"/>
      <c r="E74" s="2"/>
      <c r="F74" s="2"/>
      <c r="G74" s="2"/>
      <c r="H74" s="2"/>
      <c r="I74" s="2"/>
    </row>
    <row r="75" spans="2:9" ht="13.35" customHeight="1" x14ac:dyDescent="0.25">
      <c r="B75" s="2"/>
      <c r="C75" s="2"/>
      <c r="D75" s="2"/>
      <c r="E75" s="2"/>
      <c r="F75" s="2"/>
      <c r="G75" s="2"/>
      <c r="H75" s="2"/>
      <c r="I75" s="2"/>
    </row>
    <row r="76" spans="2:9" ht="13.35" customHeight="1" x14ac:dyDescent="0.25">
      <c r="B76" s="15"/>
      <c r="C76" s="2"/>
      <c r="D76" s="2"/>
      <c r="E76" s="2"/>
      <c r="F76" s="2"/>
      <c r="G76" s="2"/>
      <c r="H76" s="2"/>
      <c r="I76" s="2"/>
    </row>
    <row r="77" spans="2:9" ht="13.35" customHeight="1" x14ac:dyDescent="0.25">
      <c r="B77" s="2"/>
      <c r="C77" s="2"/>
      <c r="D77" s="2"/>
      <c r="E77" s="2"/>
      <c r="F77" s="2"/>
      <c r="G77" s="2"/>
      <c r="H77" s="2"/>
      <c r="I77" s="2"/>
    </row>
    <row r="78" spans="2:9" ht="13.35" customHeight="1" x14ac:dyDescent="0.25">
      <c r="B78" s="2"/>
      <c r="C78" s="2"/>
      <c r="D78" s="2"/>
      <c r="E78" s="2"/>
      <c r="F78" s="2"/>
      <c r="G78" s="2"/>
      <c r="H78" s="2"/>
      <c r="I78" s="2"/>
    </row>
    <row r="79" spans="2:9" ht="13.35" customHeight="1" x14ac:dyDescent="0.25">
      <c r="B79" s="2"/>
      <c r="C79" s="2"/>
      <c r="D79" s="2"/>
      <c r="E79" s="2"/>
      <c r="F79" s="2"/>
      <c r="G79" s="2"/>
      <c r="H79" s="2"/>
      <c r="I79" s="2"/>
    </row>
    <row r="80" spans="2:9" ht="13.35" customHeight="1" x14ac:dyDescent="0.25">
      <c r="B80" s="2"/>
      <c r="C80" s="1"/>
      <c r="D80" s="2"/>
      <c r="E80" s="2"/>
      <c r="F80" s="2"/>
      <c r="G80" s="2"/>
      <c r="H80" s="2"/>
      <c r="I80" s="2"/>
    </row>
    <row r="81" spans="2:9" ht="13.35" customHeight="1" x14ac:dyDescent="0.25">
      <c r="B81" s="2"/>
      <c r="C81" s="2"/>
      <c r="D81" s="2"/>
      <c r="E81" s="2"/>
      <c r="F81" s="2"/>
      <c r="G81" s="2"/>
      <c r="H81" s="2"/>
      <c r="I81" s="2"/>
    </row>
    <row r="82" spans="2:9" ht="13.35" customHeight="1" x14ac:dyDescent="0.25">
      <c r="B82" s="2"/>
      <c r="C82" s="2"/>
      <c r="D82" s="2"/>
      <c r="E82" s="2"/>
      <c r="F82" s="2"/>
      <c r="G82" s="2"/>
      <c r="H82" s="2"/>
      <c r="I82" s="2"/>
    </row>
    <row r="83" spans="2:9" ht="13.35" customHeight="1" x14ac:dyDescent="0.25">
      <c r="B83" s="2"/>
      <c r="C83" s="2"/>
      <c r="D83" s="2"/>
      <c r="E83" s="2"/>
      <c r="F83" s="2"/>
      <c r="G83" s="2"/>
      <c r="H83" s="2"/>
      <c r="I83" s="2"/>
    </row>
    <row r="84" spans="2:9" ht="13.35" customHeight="1" x14ac:dyDescent="0.25">
      <c r="B84" s="2"/>
      <c r="C84" s="2"/>
      <c r="D84" s="2"/>
      <c r="E84" s="2"/>
      <c r="F84" s="2"/>
      <c r="G84" s="2"/>
      <c r="H84" s="2"/>
      <c r="I84" s="2"/>
    </row>
    <row r="85" spans="2:9" ht="13.35" customHeight="1" x14ac:dyDescent="0.25">
      <c r="B85" s="2"/>
      <c r="C85" s="2"/>
      <c r="D85" s="2"/>
      <c r="E85" s="2"/>
      <c r="F85" s="2"/>
      <c r="G85" s="2"/>
      <c r="H85" s="2"/>
      <c r="I85" s="2"/>
    </row>
    <row r="86" spans="2:9" ht="13.35" customHeight="1" x14ac:dyDescent="0.25">
      <c r="B86" s="2"/>
      <c r="C86" s="2"/>
      <c r="D86" s="2"/>
      <c r="E86" s="2"/>
      <c r="F86" s="2"/>
      <c r="G86" s="2"/>
      <c r="H86" s="2"/>
      <c r="I86" s="2"/>
    </row>
    <row r="87" spans="2:9" ht="13.35" customHeight="1" x14ac:dyDescent="0.25">
      <c r="B87" s="2"/>
      <c r="C87" s="2"/>
      <c r="D87" s="2"/>
      <c r="E87" s="2"/>
      <c r="F87" s="2"/>
      <c r="G87" s="2"/>
      <c r="H87" s="2"/>
      <c r="I87" s="2"/>
    </row>
    <row r="88" spans="2:9" ht="13.35" customHeight="1" x14ac:dyDescent="0.25">
      <c r="B88" s="2"/>
      <c r="C88" s="2"/>
      <c r="D88" s="2"/>
      <c r="E88" s="2"/>
      <c r="F88" s="2"/>
      <c r="G88" s="2"/>
      <c r="H88" s="2"/>
      <c r="I88" s="2"/>
    </row>
    <row r="89" spans="2:9" ht="13.35" customHeight="1" x14ac:dyDescent="0.25">
      <c r="B89" s="2"/>
      <c r="C89" s="2"/>
      <c r="D89" s="2"/>
      <c r="E89" s="2"/>
      <c r="F89" s="2"/>
      <c r="G89" s="2"/>
      <c r="H89" s="2"/>
      <c r="I89" s="2"/>
    </row>
    <row r="90" spans="2:9" ht="13.35" customHeight="1" x14ac:dyDescent="0.25">
      <c r="B90" s="2"/>
      <c r="C90" s="2"/>
      <c r="D90" s="2"/>
      <c r="E90" s="2"/>
      <c r="F90" s="2"/>
      <c r="G90" s="2"/>
      <c r="H90" s="2"/>
      <c r="I90" s="2"/>
    </row>
    <row r="91" spans="2:9" ht="13.35" customHeight="1" x14ac:dyDescent="0.25">
      <c r="B91" s="2"/>
      <c r="C91" s="16"/>
      <c r="D91" s="2"/>
      <c r="E91" s="2"/>
      <c r="F91" s="2"/>
      <c r="G91" s="2"/>
      <c r="H91" s="2"/>
      <c r="I91" s="2"/>
    </row>
    <row r="92" spans="2:9" ht="13.35" customHeight="1" x14ac:dyDescent="0.25">
      <c r="B92" s="2"/>
      <c r="C92" s="2"/>
      <c r="D92" s="2"/>
      <c r="E92" s="2"/>
      <c r="F92" s="2"/>
      <c r="G92" s="2"/>
      <c r="H92" s="2"/>
      <c r="I92" s="2"/>
    </row>
    <row r="93" spans="2:9" ht="13.35" customHeight="1" x14ac:dyDescent="0.25">
      <c r="B93" s="2"/>
      <c r="C93" s="2"/>
      <c r="D93" s="2"/>
      <c r="E93" s="2"/>
      <c r="F93" s="2"/>
      <c r="G93" s="2"/>
      <c r="H93" s="2"/>
      <c r="I93" s="2"/>
    </row>
    <row r="94" spans="2:9" ht="13.35" customHeight="1" x14ac:dyDescent="0.25">
      <c r="B94" s="2"/>
      <c r="C94" s="2"/>
      <c r="D94" s="2"/>
      <c r="E94" s="2"/>
      <c r="F94" s="2"/>
      <c r="G94" s="2"/>
      <c r="H94" s="2"/>
      <c r="I94" s="2"/>
    </row>
    <row r="95" spans="2:9" ht="13.35" customHeight="1" x14ac:dyDescent="0.25">
      <c r="B95" s="2"/>
      <c r="C95" s="2"/>
      <c r="D95" s="2"/>
      <c r="E95" s="2"/>
      <c r="F95" s="2"/>
      <c r="G95" s="2"/>
      <c r="H95" s="2"/>
      <c r="I95" s="2"/>
    </row>
    <row r="96" spans="2:9" ht="13.35" customHeight="1" x14ac:dyDescent="0.25">
      <c r="B96" s="2"/>
      <c r="C96" s="2"/>
      <c r="D96" s="2"/>
      <c r="E96" s="2"/>
      <c r="F96" s="2"/>
      <c r="G96" s="2"/>
      <c r="H96" s="2"/>
      <c r="I96" s="2"/>
    </row>
    <row r="97" spans="1:9" ht="13.35" customHeight="1" x14ac:dyDescent="0.25">
      <c r="A97" s="21"/>
      <c r="B97" s="2"/>
      <c r="C97" s="2"/>
      <c r="D97" s="2"/>
      <c r="E97" s="2"/>
      <c r="F97" s="2"/>
      <c r="G97" s="2"/>
      <c r="H97" s="2"/>
      <c r="I97" s="2"/>
    </row>
    <row r="98" spans="1:9" ht="13.35" customHeight="1" x14ac:dyDescent="0.25">
      <c r="B98" s="2"/>
      <c r="C98" s="2"/>
      <c r="D98" s="2"/>
      <c r="E98" s="2"/>
      <c r="F98" s="2"/>
      <c r="G98" s="2"/>
      <c r="H98" s="2"/>
      <c r="I98" s="2"/>
    </row>
    <row r="99" spans="1:9" s="21" customFormat="1" ht="13.35" customHeight="1" x14ac:dyDescent="0.25">
      <c r="A99"/>
      <c r="B99" s="5"/>
      <c r="C99" s="2"/>
      <c r="D99" s="2"/>
      <c r="E99" s="2"/>
      <c r="F99" s="2"/>
      <c r="G99" s="2"/>
      <c r="H99" s="2"/>
      <c r="I99" s="2"/>
    </row>
    <row r="100" spans="1:9" ht="13.35" customHeight="1" x14ac:dyDescent="0.25">
      <c r="B100" s="2"/>
      <c r="C100" s="2"/>
      <c r="D100" s="2"/>
      <c r="E100" s="2"/>
      <c r="F100" s="2"/>
      <c r="G100" s="2"/>
      <c r="H100" s="2"/>
      <c r="I100" s="2"/>
    </row>
    <row r="101" spans="1:9" ht="13.35" customHeight="1" x14ac:dyDescent="0.25">
      <c r="B101" s="2"/>
      <c r="C101" s="2"/>
      <c r="D101" s="2"/>
      <c r="E101" s="2"/>
      <c r="F101" s="2"/>
      <c r="G101" s="2"/>
      <c r="H101" s="2"/>
      <c r="I101" s="2"/>
    </row>
    <row r="102" spans="1:9" ht="13.35" customHeight="1" x14ac:dyDescent="0.25">
      <c r="B102" s="2"/>
      <c r="C102" s="2"/>
      <c r="D102" s="2"/>
      <c r="E102" s="2"/>
      <c r="F102" s="2"/>
      <c r="G102" s="2"/>
      <c r="H102" s="2"/>
      <c r="I102" s="2"/>
    </row>
    <row r="103" spans="1:9" ht="13.35" customHeight="1" x14ac:dyDescent="0.25">
      <c r="B103" s="2"/>
      <c r="C103" s="2"/>
      <c r="D103" s="2"/>
      <c r="E103" s="2"/>
      <c r="F103" s="2"/>
      <c r="G103" s="2"/>
      <c r="H103" s="2"/>
      <c r="I103" s="2"/>
    </row>
    <row r="104" spans="1:9" ht="13.35" customHeight="1" x14ac:dyDescent="0.25">
      <c r="B104" s="2"/>
      <c r="C104" s="2"/>
      <c r="D104" s="2"/>
      <c r="E104" s="2"/>
      <c r="F104" s="2"/>
      <c r="G104" s="2"/>
      <c r="H104" s="2"/>
      <c r="I104" s="2"/>
    </row>
    <row r="105" spans="1:9" ht="13.35" customHeight="1" x14ac:dyDescent="0.25">
      <c r="B105" s="2"/>
      <c r="C105" s="2"/>
      <c r="D105" s="2"/>
      <c r="E105" s="2"/>
      <c r="F105" s="2"/>
      <c r="G105" s="2"/>
      <c r="H105" s="2"/>
      <c r="I105" s="2"/>
    </row>
    <row r="106" spans="1:9" ht="13.35" customHeight="1" x14ac:dyDescent="0.25">
      <c r="B106" s="15"/>
      <c r="C106" s="2"/>
      <c r="D106" s="2"/>
      <c r="E106" s="2"/>
      <c r="F106" s="2"/>
      <c r="G106" s="2"/>
      <c r="H106" s="2"/>
      <c r="I106" s="2"/>
    </row>
    <row r="107" spans="1:9" ht="13.35" customHeight="1" x14ac:dyDescent="0.25">
      <c r="B107" s="2"/>
      <c r="C107" s="2"/>
      <c r="D107" s="2"/>
      <c r="E107" s="2"/>
      <c r="F107" s="2"/>
      <c r="G107" s="2"/>
      <c r="H107" s="2"/>
      <c r="I107" s="2"/>
    </row>
    <row r="108" spans="1:9" ht="13.35" customHeight="1" x14ac:dyDescent="0.25">
      <c r="B108" s="2"/>
      <c r="C108" s="2"/>
      <c r="D108" s="2"/>
      <c r="E108" s="2"/>
      <c r="F108" s="2"/>
      <c r="G108" s="2"/>
      <c r="H108" s="2"/>
      <c r="I108" s="2"/>
    </row>
    <row r="109" spans="1:9" ht="13.35" customHeight="1" x14ac:dyDescent="0.25">
      <c r="B109" s="2"/>
      <c r="C109" s="2"/>
      <c r="D109" s="2"/>
      <c r="E109" s="2"/>
      <c r="F109" s="2"/>
      <c r="G109" s="2"/>
      <c r="H109" s="21"/>
    </row>
    <row r="110" spans="1:9" ht="13.35" customHeight="1" x14ac:dyDescent="0.25">
      <c r="B110" s="2"/>
      <c r="C110" s="2"/>
      <c r="D110" s="2"/>
      <c r="E110" s="2"/>
      <c r="F110" s="2"/>
      <c r="G110" s="2"/>
      <c r="H110" s="21"/>
    </row>
    <row r="111" spans="1:9" ht="13.35" customHeight="1" x14ac:dyDescent="0.25">
      <c r="B111" s="2"/>
      <c r="C111" s="2"/>
      <c r="D111" s="2"/>
      <c r="E111" s="2"/>
      <c r="F111" s="2"/>
      <c r="G111" s="2"/>
      <c r="H111" s="21"/>
    </row>
    <row r="112" spans="1:9" ht="13.35" customHeight="1" x14ac:dyDescent="0.25">
      <c r="B112" s="2"/>
      <c r="C112" s="2"/>
      <c r="D112" s="2"/>
      <c r="E112" s="2"/>
      <c r="F112" s="2"/>
      <c r="G112" s="2"/>
      <c r="H112" s="21"/>
    </row>
    <row r="113" spans="2:7" ht="13.35" customHeight="1" x14ac:dyDescent="0.25">
      <c r="B113" s="2"/>
      <c r="C113" s="2"/>
      <c r="D113" s="2"/>
      <c r="E113" s="2"/>
      <c r="F113" s="2"/>
      <c r="G113" s="2"/>
    </row>
    <row r="114" spans="2:7" ht="13.35" customHeight="1" x14ac:dyDescent="0.25"/>
    <row r="115" spans="2:7" ht="44.25" x14ac:dyDescent="0.55000000000000004">
      <c r="B115" s="90"/>
    </row>
    <row r="120" spans="2:7" x14ac:dyDescent="0.25">
      <c r="B120" s="22"/>
    </row>
  </sheetData>
  <pageMargins left="0.7" right="0.7" top="0.75" bottom="0.75" header="0.3" footer="0.3"/>
  <pageSetup paperSize="9" orientation="portrait" r:id="rId1"/>
  <headerFooter>
    <oddHeader xml:space="preserve">&amp;RSide 5 af 14
</odd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A597-3A92-4132-BBE0-6801EBB69474}">
  <sheetPr codeName="Ark5">
    <tabColor theme="7" tint="0.59999389629810485"/>
  </sheetPr>
  <dimension ref="A1:I109"/>
  <sheetViews>
    <sheetView view="pageLayout" topLeftCell="B1" zoomScaleNormal="100" workbookViewId="0">
      <selection activeCell="B14" sqref="B14"/>
    </sheetView>
  </sheetViews>
  <sheetFormatPr defaultRowHeight="15" outlineLevelCol="1" x14ac:dyDescent="0.25"/>
  <cols>
    <col min="1" max="1" width="11.5703125" hidden="1" customWidth="1" outlineLevel="1"/>
    <col min="2" max="2" width="14.42578125" customWidth="1" collapsed="1"/>
    <col min="3" max="3" width="14" customWidth="1"/>
    <col min="4" max="4" width="10.5703125" customWidth="1"/>
    <col min="5" max="5" width="9.85546875" customWidth="1"/>
    <col min="6" max="6" width="18" customWidth="1"/>
    <col min="7" max="7" width="19" customWidth="1"/>
    <col min="8" max="8" width="20.42578125" hidden="1" customWidth="1" outlineLevel="1"/>
    <col min="9" max="9" width="9.140625" collapsed="1"/>
    <col min="256" max="256" width="4.140625" customWidth="1"/>
    <col min="257" max="257" width="14.42578125" customWidth="1"/>
    <col min="258" max="258" width="14" customWidth="1"/>
    <col min="259" max="259" width="10.5703125" customWidth="1"/>
    <col min="260" max="260" width="9.85546875" customWidth="1"/>
    <col min="261" max="261" width="18" customWidth="1"/>
    <col min="262" max="262" width="19" customWidth="1"/>
    <col min="263" max="263" width="20.42578125" customWidth="1"/>
    <col min="264" max="264" width="2.42578125" customWidth="1"/>
    <col min="512" max="512" width="4.140625" customWidth="1"/>
    <col min="513" max="513" width="14.42578125" customWidth="1"/>
    <col min="514" max="514" width="14" customWidth="1"/>
    <col min="515" max="515" width="10.5703125" customWidth="1"/>
    <col min="516" max="516" width="9.85546875" customWidth="1"/>
    <col min="517" max="517" width="18" customWidth="1"/>
    <col min="518" max="518" width="19" customWidth="1"/>
    <col min="519" max="519" width="20.42578125" customWidth="1"/>
    <col min="520" max="520" width="2.42578125" customWidth="1"/>
    <col min="768" max="768" width="4.140625" customWidth="1"/>
    <col min="769" max="769" width="14.42578125" customWidth="1"/>
    <col min="770" max="770" width="14" customWidth="1"/>
    <col min="771" max="771" width="10.5703125" customWidth="1"/>
    <col min="772" max="772" width="9.85546875" customWidth="1"/>
    <col min="773" max="773" width="18" customWidth="1"/>
    <col min="774" max="774" width="19" customWidth="1"/>
    <col min="775" max="775" width="20.42578125" customWidth="1"/>
    <col min="776" max="776" width="2.42578125" customWidth="1"/>
    <col min="1024" max="1024" width="4.140625" customWidth="1"/>
    <col min="1025" max="1025" width="14.42578125" customWidth="1"/>
    <col min="1026" max="1026" width="14" customWidth="1"/>
    <col min="1027" max="1027" width="10.5703125" customWidth="1"/>
    <col min="1028" max="1028" width="9.85546875" customWidth="1"/>
    <col min="1029" max="1029" width="18" customWidth="1"/>
    <col min="1030" max="1030" width="19" customWidth="1"/>
    <col min="1031" max="1031" width="20.42578125" customWidth="1"/>
    <col min="1032" max="1032" width="2.42578125" customWidth="1"/>
    <col min="1280" max="1280" width="4.140625" customWidth="1"/>
    <col min="1281" max="1281" width="14.42578125" customWidth="1"/>
    <col min="1282" max="1282" width="14" customWidth="1"/>
    <col min="1283" max="1283" width="10.5703125" customWidth="1"/>
    <col min="1284" max="1284" width="9.85546875" customWidth="1"/>
    <col min="1285" max="1285" width="18" customWidth="1"/>
    <col min="1286" max="1286" width="19" customWidth="1"/>
    <col min="1287" max="1287" width="20.42578125" customWidth="1"/>
    <col min="1288" max="1288" width="2.42578125" customWidth="1"/>
    <col min="1536" max="1536" width="4.140625" customWidth="1"/>
    <col min="1537" max="1537" width="14.42578125" customWidth="1"/>
    <col min="1538" max="1538" width="14" customWidth="1"/>
    <col min="1539" max="1539" width="10.5703125" customWidth="1"/>
    <col min="1540" max="1540" width="9.85546875" customWidth="1"/>
    <col min="1541" max="1541" width="18" customWidth="1"/>
    <col min="1542" max="1542" width="19" customWidth="1"/>
    <col min="1543" max="1543" width="20.42578125" customWidth="1"/>
    <col min="1544" max="1544" width="2.42578125" customWidth="1"/>
    <col min="1792" max="1792" width="4.140625" customWidth="1"/>
    <col min="1793" max="1793" width="14.42578125" customWidth="1"/>
    <col min="1794" max="1794" width="14" customWidth="1"/>
    <col min="1795" max="1795" width="10.5703125" customWidth="1"/>
    <col min="1796" max="1796" width="9.85546875" customWidth="1"/>
    <col min="1797" max="1797" width="18" customWidth="1"/>
    <col min="1798" max="1798" width="19" customWidth="1"/>
    <col min="1799" max="1799" width="20.42578125" customWidth="1"/>
    <col min="1800" max="1800" width="2.42578125" customWidth="1"/>
    <col min="2048" max="2048" width="4.140625" customWidth="1"/>
    <col min="2049" max="2049" width="14.42578125" customWidth="1"/>
    <col min="2050" max="2050" width="14" customWidth="1"/>
    <col min="2051" max="2051" width="10.5703125" customWidth="1"/>
    <col min="2052" max="2052" width="9.85546875" customWidth="1"/>
    <col min="2053" max="2053" width="18" customWidth="1"/>
    <col min="2054" max="2054" width="19" customWidth="1"/>
    <col min="2055" max="2055" width="20.42578125" customWidth="1"/>
    <col min="2056" max="2056" width="2.42578125" customWidth="1"/>
    <col min="2304" max="2304" width="4.140625" customWidth="1"/>
    <col min="2305" max="2305" width="14.42578125" customWidth="1"/>
    <col min="2306" max="2306" width="14" customWidth="1"/>
    <col min="2307" max="2307" width="10.5703125" customWidth="1"/>
    <col min="2308" max="2308" width="9.85546875" customWidth="1"/>
    <col min="2309" max="2309" width="18" customWidth="1"/>
    <col min="2310" max="2310" width="19" customWidth="1"/>
    <col min="2311" max="2311" width="20.42578125" customWidth="1"/>
    <col min="2312" max="2312" width="2.42578125" customWidth="1"/>
    <col min="2560" max="2560" width="4.140625" customWidth="1"/>
    <col min="2561" max="2561" width="14.42578125" customWidth="1"/>
    <col min="2562" max="2562" width="14" customWidth="1"/>
    <col min="2563" max="2563" width="10.5703125" customWidth="1"/>
    <col min="2564" max="2564" width="9.85546875" customWidth="1"/>
    <col min="2565" max="2565" width="18" customWidth="1"/>
    <col min="2566" max="2566" width="19" customWidth="1"/>
    <col min="2567" max="2567" width="20.42578125" customWidth="1"/>
    <col min="2568" max="2568" width="2.42578125" customWidth="1"/>
    <col min="2816" max="2816" width="4.140625" customWidth="1"/>
    <col min="2817" max="2817" width="14.42578125" customWidth="1"/>
    <col min="2818" max="2818" width="14" customWidth="1"/>
    <col min="2819" max="2819" width="10.5703125" customWidth="1"/>
    <col min="2820" max="2820" width="9.85546875" customWidth="1"/>
    <col min="2821" max="2821" width="18" customWidth="1"/>
    <col min="2822" max="2822" width="19" customWidth="1"/>
    <col min="2823" max="2823" width="20.42578125" customWidth="1"/>
    <col min="2824" max="2824" width="2.42578125" customWidth="1"/>
    <col min="3072" max="3072" width="4.140625" customWidth="1"/>
    <col min="3073" max="3073" width="14.42578125" customWidth="1"/>
    <col min="3074" max="3074" width="14" customWidth="1"/>
    <col min="3075" max="3075" width="10.5703125" customWidth="1"/>
    <col min="3076" max="3076" width="9.85546875" customWidth="1"/>
    <col min="3077" max="3077" width="18" customWidth="1"/>
    <col min="3078" max="3078" width="19" customWidth="1"/>
    <col min="3079" max="3079" width="20.42578125" customWidth="1"/>
    <col min="3080" max="3080" width="2.42578125" customWidth="1"/>
    <col min="3328" max="3328" width="4.140625" customWidth="1"/>
    <col min="3329" max="3329" width="14.42578125" customWidth="1"/>
    <col min="3330" max="3330" width="14" customWidth="1"/>
    <col min="3331" max="3331" width="10.5703125" customWidth="1"/>
    <col min="3332" max="3332" width="9.85546875" customWidth="1"/>
    <col min="3333" max="3333" width="18" customWidth="1"/>
    <col min="3334" max="3334" width="19" customWidth="1"/>
    <col min="3335" max="3335" width="20.42578125" customWidth="1"/>
    <col min="3336" max="3336" width="2.42578125" customWidth="1"/>
    <col min="3584" max="3584" width="4.140625" customWidth="1"/>
    <col min="3585" max="3585" width="14.42578125" customWidth="1"/>
    <col min="3586" max="3586" width="14" customWidth="1"/>
    <col min="3587" max="3587" width="10.5703125" customWidth="1"/>
    <col min="3588" max="3588" width="9.85546875" customWidth="1"/>
    <col min="3589" max="3589" width="18" customWidth="1"/>
    <col min="3590" max="3590" width="19" customWidth="1"/>
    <col min="3591" max="3591" width="20.42578125" customWidth="1"/>
    <col min="3592" max="3592" width="2.42578125" customWidth="1"/>
    <col min="3840" max="3840" width="4.140625" customWidth="1"/>
    <col min="3841" max="3841" width="14.42578125" customWidth="1"/>
    <col min="3842" max="3842" width="14" customWidth="1"/>
    <col min="3843" max="3843" width="10.5703125" customWidth="1"/>
    <col min="3844" max="3844" width="9.85546875" customWidth="1"/>
    <col min="3845" max="3845" width="18" customWidth="1"/>
    <col min="3846" max="3846" width="19" customWidth="1"/>
    <col min="3847" max="3847" width="20.42578125" customWidth="1"/>
    <col min="3848" max="3848" width="2.42578125" customWidth="1"/>
    <col min="4096" max="4096" width="4.140625" customWidth="1"/>
    <col min="4097" max="4097" width="14.42578125" customWidth="1"/>
    <col min="4098" max="4098" width="14" customWidth="1"/>
    <col min="4099" max="4099" width="10.5703125" customWidth="1"/>
    <col min="4100" max="4100" width="9.85546875" customWidth="1"/>
    <col min="4101" max="4101" width="18" customWidth="1"/>
    <col min="4102" max="4102" width="19" customWidth="1"/>
    <col min="4103" max="4103" width="20.42578125" customWidth="1"/>
    <col min="4104" max="4104" width="2.42578125" customWidth="1"/>
    <col min="4352" max="4352" width="4.140625" customWidth="1"/>
    <col min="4353" max="4353" width="14.42578125" customWidth="1"/>
    <col min="4354" max="4354" width="14" customWidth="1"/>
    <col min="4355" max="4355" width="10.5703125" customWidth="1"/>
    <col min="4356" max="4356" width="9.85546875" customWidth="1"/>
    <col min="4357" max="4357" width="18" customWidth="1"/>
    <col min="4358" max="4358" width="19" customWidth="1"/>
    <col min="4359" max="4359" width="20.42578125" customWidth="1"/>
    <col min="4360" max="4360" width="2.42578125" customWidth="1"/>
    <col min="4608" max="4608" width="4.140625" customWidth="1"/>
    <col min="4609" max="4609" width="14.42578125" customWidth="1"/>
    <col min="4610" max="4610" width="14" customWidth="1"/>
    <col min="4611" max="4611" width="10.5703125" customWidth="1"/>
    <col min="4612" max="4612" width="9.85546875" customWidth="1"/>
    <col min="4613" max="4613" width="18" customWidth="1"/>
    <col min="4614" max="4614" width="19" customWidth="1"/>
    <col min="4615" max="4615" width="20.42578125" customWidth="1"/>
    <col min="4616" max="4616" width="2.42578125" customWidth="1"/>
    <col min="4864" max="4864" width="4.140625" customWidth="1"/>
    <col min="4865" max="4865" width="14.42578125" customWidth="1"/>
    <col min="4866" max="4866" width="14" customWidth="1"/>
    <col min="4867" max="4867" width="10.5703125" customWidth="1"/>
    <col min="4868" max="4868" width="9.85546875" customWidth="1"/>
    <col min="4869" max="4869" width="18" customWidth="1"/>
    <col min="4870" max="4870" width="19" customWidth="1"/>
    <col min="4871" max="4871" width="20.42578125" customWidth="1"/>
    <col min="4872" max="4872" width="2.42578125" customWidth="1"/>
    <col min="5120" max="5120" width="4.140625" customWidth="1"/>
    <col min="5121" max="5121" width="14.42578125" customWidth="1"/>
    <col min="5122" max="5122" width="14" customWidth="1"/>
    <col min="5123" max="5123" width="10.5703125" customWidth="1"/>
    <col min="5124" max="5124" width="9.85546875" customWidth="1"/>
    <col min="5125" max="5125" width="18" customWidth="1"/>
    <col min="5126" max="5126" width="19" customWidth="1"/>
    <col min="5127" max="5127" width="20.42578125" customWidth="1"/>
    <col min="5128" max="5128" width="2.42578125" customWidth="1"/>
    <col min="5376" max="5376" width="4.140625" customWidth="1"/>
    <col min="5377" max="5377" width="14.42578125" customWidth="1"/>
    <col min="5378" max="5378" width="14" customWidth="1"/>
    <col min="5379" max="5379" width="10.5703125" customWidth="1"/>
    <col min="5380" max="5380" width="9.85546875" customWidth="1"/>
    <col min="5381" max="5381" width="18" customWidth="1"/>
    <col min="5382" max="5382" width="19" customWidth="1"/>
    <col min="5383" max="5383" width="20.42578125" customWidth="1"/>
    <col min="5384" max="5384" width="2.42578125" customWidth="1"/>
    <col min="5632" max="5632" width="4.140625" customWidth="1"/>
    <col min="5633" max="5633" width="14.42578125" customWidth="1"/>
    <col min="5634" max="5634" width="14" customWidth="1"/>
    <col min="5635" max="5635" width="10.5703125" customWidth="1"/>
    <col min="5636" max="5636" width="9.85546875" customWidth="1"/>
    <col min="5637" max="5637" width="18" customWidth="1"/>
    <col min="5638" max="5638" width="19" customWidth="1"/>
    <col min="5639" max="5639" width="20.42578125" customWidth="1"/>
    <col min="5640" max="5640" width="2.42578125" customWidth="1"/>
    <col min="5888" max="5888" width="4.140625" customWidth="1"/>
    <col min="5889" max="5889" width="14.42578125" customWidth="1"/>
    <col min="5890" max="5890" width="14" customWidth="1"/>
    <col min="5891" max="5891" width="10.5703125" customWidth="1"/>
    <col min="5892" max="5892" width="9.85546875" customWidth="1"/>
    <col min="5893" max="5893" width="18" customWidth="1"/>
    <col min="5894" max="5894" width="19" customWidth="1"/>
    <col min="5895" max="5895" width="20.42578125" customWidth="1"/>
    <col min="5896" max="5896" width="2.42578125" customWidth="1"/>
    <col min="6144" max="6144" width="4.140625" customWidth="1"/>
    <col min="6145" max="6145" width="14.42578125" customWidth="1"/>
    <col min="6146" max="6146" width="14" customWidth="1"/>
    <col min="6147" max="6147" width="10.5703125" customWidth="1"/>
    <col min="6148" max="6148" width="9.85546875" customWidth="1"/>
    <col min="6149" max="6149" width="18" customWidth="1"/>
    <col min="6150" max="6150" width="19" customWidth="1"/>
    <col min="6151" max="6151" width="20.42578125" customWidth="1"/>
    <col min="6152" max="6152" width="2.42578125" customWidth="1"/>
    <col min="6400" max="6400" width="4.140625" customWidth="1"/>
    <col min="6401" max="6401" width="14.42578125" customWidth="1"/>
    <col min="6402" max="6402" width="14" customWidth="1"/>
    <col min="6403" max="6403" width="10.5703125" customWidth="1"/>
    <col min="6404" max="6404" width="9.85546875" customWidth="1"/>
    <col min="6405" max="6405" width="18" customWidth="1"/>
    <col min="6406" max="6406" width="19" customWidth="1"/>
    <col min="6407" max="6407" width="20.42578125" customWidth="1"/>
    <col min="6408" max="6408" width="2.42578125" customWidth="1"/>
    <col min="6656" max="6656" width="4.140625" customWidth="1"/>
    <col min="6657" max="6657" width="14.42578125" customWidth="1"/>
    <col min="6658" max="6658" width="14" customWidth="1"/>
    <col min="6659" max="6659" width="10.5703125" customWidth="1"/>
    <col min="6660" max="6660" width="9.85546875" customWidth="1"/>
    <col min="6661" max="6661" width="18" customWidth="1"/>
    <col min="6662" max="6662" width="19" customWidth="1"/>
    <col min="6663" max="6663" width="20.42578125" customWidth="1"/>
    <col min="6664" max="6664" width="2.42578125" customWidth="1"/>
    <col min="6912" max="6912" width="4.140625" customWidth="1"/>
    <col min="6913" max="6913" width="14.42578125" customWidth="1"/>
    <col min="6914" max="6914" width="14" customWidth="1"/>
    <col min="6915" max="6915" width="10.5703125" customWidth="1"/>
    <col min="6916" max="6916" width="9.85546875" customWidth="1"/>
    <col min="6917" max="6917" width="18" customWidth="1"/>
    <col min="6918" max="6918" width="19" customWidth="1"/>
    <col min="6919" max="6919" width="20.42578125" customWidth="1"/>
    <col min="6920" max="6920" width="2.42578125" customWidth="1"/>
    <col min="7168" max="7168" width="4.140625" customWidth="1"/>
    <col min="7169" max="7169" width="14.42578125" customWidth="1"/>
    <col min="7170" max="7170" width="14" customWidth="1"/>
    <col min="7171" max="7171" width="10.5703125" customWidth="1"/>
    <col min="7172" max="7172" width="9.85546875" customWidth="1"/>
    <col min="7173" max="7173" width="18" customWidth="1"/>
    <col min="7174" max="7174" width="19" customWidth="1"/>
    <col min="7175" max="7175" width="20.42578125" customWidth="1"/>
    <col min="7176" max="7176" width="2.42578125" customWidth="1"/>
    <col min="7424" max="7424" width="4.140625" customWidth="1"/>
    <col min="7425" max="7425" width="14.42578125" customWidth="1"/>
    <col min="7426" max="7426" width="14" customWidth="1"/>
    <col min="7427" max="7427" width="10.5703125" customWidth="1"/>
    <col min="7428" max="7428" width="9.85546875" customWidth="1"/>
    <col min="7429" max="7429" width="18" customWidth="1"/>
    <col min="7430" max="7430" width="19" customWidth="1"/>
    <col min="7431" max="7431" width="20.42578125" customWidth="1"/>
    <col min="7432" max="7432" width="2.42578125" customWidth="1"/>
    <col min="7680" max="7680" width="4.140625" customWidth="1"/>
    <col min="7681" max="7681" width="14.42578125" customWidth="1"/>
    <col min="7682" max="7682" width="14" customWidth="1"/>
    <col min="7683" max="7683" width="10.5703125" customWidth="1"/>
    <col min="7684" max="7684" width="9.85546875" customWidth="1"/>
    <col min="7685" max="7685" width="18" customWidth="1"/>
    <col min="7686" max="7686" width="19" customWidth="1"/>
    <col min="7687" max="7687" width="20.42578125" customWidth="1"/>
    <col min="7688" max="7688" width="2.42578125" customWidth="1"/>
    <col min="7936" max="7936" width="4.140625" customWidth="1"/>
    <col min="7937" max="7937" width="14.42578125" customWidth="1"/>
    <col min="7938" max="7938" width="14" customWidth="1"/>
    <col min="7939" max="7939" width="10.5703125" customWidth="1"/>
    <col min="7940" max="7940" width="9.85546875" customWidth="1"/>
    <col min="7941" max="7941" width="18" customWidth="1"/>
    <col min="7942" max="7942" width="19" customWidth="1"/>
    <col min="7943" max="7943" width="20.42578125" customWidth="1"/>
    <col min="7944" max="7944" width="2.42578125" customWidth="1"/>
    <col min="8192" max="8192" width="4.140625" customWidth="1"/>
    <col min="8193" max="8193" width="14.42578125" customWidth="1"/>
    <col min="8194" max="8194" width="14" customWidth="1"/>
    <col min="8195" max="8195" width="10.5703125" customWidth="1"/>
    <col min="8196" max="8196" width="9.85546875" customWidth="1"/>
    <col min="8197" max="8197" width="18" customWidth="1"/>
    <col min="8198" max="8198" width="19" customWidth="1"/>
    <col min="8199" max="8199" width="20.42578125" customWidth="1"/>
    <col min="8200" max="8200" width="2.42578125" customWidth="1"/>
    <col min="8448" max="8448" width="4.140625" customWidth="1"/>
    <col min="8449" max="8449" width="14.42578125" customWidth="1"/>
    <col min="8450" max="8450" width="14" customWidth="1"/>
    <col min="8451" max="8451" width="10.5703125" customWidth="1"/>
    <col min="8452" max="8452" width="9.85546875" customWidth="1"/>
    <col min="8453" max="8453" width="18" customWidth="1"/>
    <col min="8454" max="8454" width="19" customWidth="1"/>
    <col min="8455" max="8455" width="20.42578125" customWidth="1"/>
    <col min="8456" max="8456" width="2.42578125" customWidth="1"/>
    <col min="8704" max="8704" width="4.140625" customWidth="1"/>
    <col min="8705" max="8705" width="14.42578125" customWidth="1"/>
    <col min="8706" max="8706" width="14" customWidth="1"/>
    <col min="8707" max="8707" width="10.5703125" customWidth="1"/>
    <col min="8708" max="8708" width="9.85546875" customWidth="1"/>
    <col min="8709" max="8709" width="18" customWidth="1"/>
    <col min="8710" max="8710" width="19" customWidth="1"/>
    <col min="8711" max="8711" width="20.42578125" customWidth="1"/>
    <col min="8712" max="8712" width="2.42578125" customWidth="1"/>
    <col min="8960" max="8960" width="4.140625" customWidth="1"/>
    <col min="8961" max="8961" width="14.42578125" customWidth="1"/>
    <col min="8962" max="8962" width="14" customWidth="1"/>
    <col min="8963" max="8963" width="10.5703125" customWidth="1"/>
    <col min="8964" max="8964" width="9.85546875" customWidth="1"/>
    <col min="8965" max="8965" width="18" customWidth="1"/>
    <col min="8966" max="8966" width="19" customWidth="1"/>
    <col min="8967" max="8967" width="20.42578125" customWidth="1"/>
    <col min="8968" max="8968" width="2.42578125" customWidth="1"/>
    <col min="9216" max="9216" width="4.140625" customWidth="1"/>
    <col min="9217" max="9217" width="14.42578125" customWidth="1"/>
    <col min="9218" max="9218" width="14" customWidth="1"/>
    <col min="9219" max="9219" width="10.5703125" customWidth="1"/>
    <col min="9220" max="9220" width="9.85546875" customWidth="1"/>
    <col min="9221" max="9221" width="18" customWidth="1"/>
    <col min="9222" max="9222" width="19" customWidth="1"/>
    <col min="9223" max="9223" width="20.42578125" customWidth="1"/>
    <col min="9224" max="9224" width="2.42578125" customWidth="1"/>
    <col min="9472" max="9472" width="4.140625" customWidth="1"/>
    <col min="9473" max="9473" width="14.42578125" customWidth="1"/>
    <col min="9474" max="9474" width="14" customWidth="1"/>
    <col min="9475" max="9475" width="10.5703125" customWidth="1"/>
    <col min="9476" max="9476" width="9.85546875" customWidth="1"/>
    <col min="9477" max="9477" width="18" customWidth="1"/>
    <col min="9478" max="9478" width="19" customWidth="1"/>
    <col min="9479" max="9479" width="20.42578125" customWidth="1"/>
    <col min="9480" max="9480" width="2.42578125" customWidth="1"/>
    <col min="9728" max="9728" width="4.140625" customWidth="1"/>
    <col min="9729" max="9729" width="14.42578125" customWidth="1"/>
    <col min="9730" max="9730" width="14" customWidth="1"/>
    <col min="9731" max="9731" width="10.5703125" customWidth="1"/>
    <col min="9732" max="9732" width="9.85546875" customWidth="1"/>
    <col min="9733" max="9733" width="18" customWidth="1"/>
    <col min="9734" max="9734" width="19" customWidth="1"/>
    <col min="9735" max="9735" width="20.42578125" customWidth="1"/>
    <col min="9736" max="9736" width="2.42578125" customWidth="1"/>
    <col min="9984" max="9984" width="4.140625" customWidth="1"/>
    <col min="9985" max="9985" width="14.42578125" customWidth="1"/>
    <col min="9986" max="9986" width="14" customWidth="1"/>
    <col min="9987" max="9987" width="10.5703125" customWidth="1"/>
    <col min="9988" max="9988" width="9.85546875" customWidth="1"/>
    <col min="9989" max="9989" width="18" customWidth="1"/>
    <col min="9990" max="9990" width="19" customWidth="1"/>
    <col min="9991" max="9991" width="20.42578125" customWidth="1"/>
    <col min="9992" max="9992" width="2.42578125" customWidth="1"/>
    <col min="10240" max="10240" width="4.140625" customWidth="1"/>
    <col min="10241" max="10241" width="14.42578125" customWidth="1"/>
    <col min="10242" max="10242" width="14" customWidth="1"/>
    <col min="10243" max="10243" width="10.5703125" customWidth="1"/>
    <col min="10244" max="10244" width="9.85546875" customWidth="1"/>
    <col min="10245" max="10245" width="18" customWidth="1"/>
    <col min="10246" max="10246" width="19" customWidth="1"/>
    <col min="10247" max="10247" width="20.42578125" customWidth="1"/>
    <col min="10248" max="10248" width="2.42578125" customWidth="1"/>
    <col min="10496" max="10496" width="4.140625" customWidth="1"/>
    <col min="10497" max="10497" width="14.42578125" customWidth="1"/>
    <col min="10498" max="10498" width="14" customWidth="1"/>
    <col min="10499" max="10499" width="10.5703125" customWidth="1"/>
    <col min="10500" max="10500" width="9.85546875" customWidth="1"/>
    <col min="10501" max="10501" width="18" customWidth="1"/>
    <col min="10502" max="10502" width="19" customWidth="1"/>
    <col min="10503" max="10503" width="20.42578125" customWidth="1"/>
    <col min="10504" max="10504" width="2.42578125" customWidth="1"/>
    <col min="10752" max="10752" width="4.140625" customWidth="1"/>
    <col min="10753" max="10753" width="14.42578125" customWidth="1"/>
    <col min="10754" max="10754" width="14" customWidth="1"/>
    <col min="10755" max="10755" width="10.5703125" customWidth="1"/>
    <col min="10756" max="10756" width="9.85546875" customWidth="1"/>
    <col min="10757" max="10757" width="18" customWidth="1"/>
    <col min="10758" max="10758" width="19" customWidth="1"/>
    <col min="10759" max="10759" width="20.42578125" customWidth="1"/>
    <col min="10760" max="10760" width="2.42578125" customWidth="1"/>
    <col min="11008" max="11008" width="4.140625" customWidth="1"/>
    <col min="11009" max="11009" width="14.42578125" customWidth="1"/>
    <col min="11010" max="11010" width="14" customWidth="1"/>
    <col min="11011" max="11011" width="10.5703125" customWidth="1"/>
    <col min="11012" max="11012" width="9.85546875" customWidth="1"/>
    <col min="11013" max="11013" width="18" customWidth="1"/>
    <col min="11014" max="11014" width="19" customWidth="1"/>
    <col min="11015" max="11015" width="20.42578125" customWidth="1"/>
    <col min="11016" max="11016" width="2.42578125" customWidth="1"/>
    <col min="11264" max="11264" width="4.140625" customWidth="1"/>
    <col min="11265" max="11265" width="14.42578125" customWidth="1"/>
    <col min="11266" max="11266" width="14" customWidth="1"/>
    <col min="11267" max="11267" width="10.5703125" customWidth="1"/>
    <col min="11268" max="11268" width="9.85546875" customWidth="1"/>
    <col min="11269" max="11269" width="18" customWidth="1"/>
    <col min="11270" max="11270" width="19" customWidth="1"/>
    <col min="11271" max="11271" width="20.42578125" customWidth="1"/>
    <col min="11272" max="11272" width="2.42578125" customWidth="1"/>
    <col min="11520" max="11520" width="4.140625" customWidth="1"/>
    <col min="11521" max="11521" width="14.42578125" customWidth="1"/>
    <col min="11522" max="11522" width="14" customWidth="1"/>
    <col min="11523" max="11523" width="10.5703125" customWidth="1"/>
    <col min="11524" max="11524" width="9.85546875" customWidth="1"/>
    <col min="11525" max="11525" width="18" customWidth="1"/>
    <col min="11526" max="11526" width="19" customWidth="1"/>
    <col min="11527" max="11527" width="20.42578125" customWidth="1"/>
    <col min="11528" max="11528" width="2.42578125" customWidth="1"/>
    <col min="11776" max="11776" width="4.140625" customWidth="1"/>
    <col min="11777" max="11777" width="14.42578125" customWidth="1"/>
    <col min="11778" max="11778" width="14" customWidth="1"/>
    <col min="11779" max="11779" width="10.5703125" customWidth="1"/>
    <col min="11780" max="11780" width="9.85546875" customWidth="1"/>
    <col min="11781" max="11781" width="18" customWidth="1"/>
    <col min="11782" max="11782" width="19" customWidth="1"/>
    <col min="11783" max="11783" width="20.42578125" customWidth="1"/>
    <col min="11784" max="11784" width="2.42578125" customWidth="1"/>
    <col min="12032" max="12032" width="4.140625" customWidth="1"/>
    <col min="12033" max="12033" width="14.42578125" customWidth="1"/>
    <col min="12034" max="12034" width="14" customWidth="1"/>
    <col min="12035" max="12035" width="10.5703125" customWidth="1"/>
    <col min="12036" max="12036" width="9.85546875" customWidth="1"/>
    <col min="12037" max="12037" width="18" customWidth="1"/>
    <col min="12038" max="12038" width="19" customWidth="1"/>
    <col min="12039" max="12039" width="20.42578125" customWidth="1"/>
    <col min="12040" max="12040" width="2.42578125" customWidth="1"/>
    <col min="12288" max="12288" width="4.140625" customWidth="1"/>
    <col min="12289" max="12289" width="14.42578125" customWidth="1"/>
    <col min="12290" max="12290" width="14" customWidth="1"/>
    <col min="12291" max="12291" width="10.5703125" customWidth="1"/>
    <col min="12292" max="12292" width="9.85546875" customWidth="1"/>
    <col min="12293" max="12293" width="18" customWidth="1"/>
    <col min="12294" max="12294" width="19" customWidth="1"/>
    <col min="12295" max="12295" width="20.42578125" customWidth="1"/>
    <col min="12296" max="12296" width="2.42578125" customWidth="1"/>
    <col min="12544" max="12544" width="4.140625" customWidth="1"/>
    <col min="12545" max="12545" width="14.42578125" customWidth="1"/>
    <col min="12546" max="12546" width="14" customWidth="1"/>
    <col min="12547" max="12547" width="10.5703125" customWidth="1"/>
    <col min="12548" max="12548" width="9.85546875" customWidth="1"/>
    <col min="12549" max="12549" width="18" customWidth="1"/>
    <col min="12550" max="12550" width="19" customWidth="1"/>
    <col min="12551" max="12551" width="20.42578125" customWidth="1"/>
    <col min="12552" max="12552" width="2.42578125" customWidth="1"/>
    <col min="12800" max="12800" width="4.140625" customWidth="1"/>
    <col min="12801" max="12801" width="14.42578125" customWidth="1"/>
    <col min="12802" max="12802" width="14" customWidth="1"/>
    <col min="12803" max="12803" width="10.5703125" customWidth="1"/>
    <col min="12804" max="12804" width="9.85546875" customWidth="1"/>
    <col min="12805" max="12805" width="18" customWidth="1"/>
    <col min="12806" max="12806" width="19" customWidth="1"/>
    <col min="12807" max="12807" width="20.42578125" customWidth="1"/>
    <col min="12808" max="12808" width="2.42578125" customWidth="1"/>
    <col min="13056" max="13056" width="4.140625" customWidth="1"/>
    <col min="13057" max="13057" width="14.42578125" customWidth="1"/>
    <col min="13058" max="13058" width="14" customWidth="1"/>
    <col min="13059" max="13059" width="10.5703125" customWidth="1"/>
    <col min="13060" max="13060" width="9.85546875" customWidth="1"/>
    <col min="13061" max="13061" width="18" customWidth="1"/>
    <col min="13062" max="13062" width="19" customWidth="1"/>
    <col min="13063" max="13063" width="20.42578125" customWidth="1"/>
    <col min="13064" max="13064" width="2.42578125" customWidth="1"/>
    <col min="13312" max="13312" width="4.140625" customWidth="1"/>
    <col min="13313" max="13313" width="14.42578125" customWidth="1"/>
    <col min="13314" max="13314" width="14" customWidth="1"/>
    <col min="13315" max="13315" width="10.5703125" customWidth="1"/>
    <col min="13316" max="13316" width="9.85546875" customWidth="1"/>
    <col min="13317" max="13317" width="18" customWidth="1"/>
    <col min="13318" max="13318" width="19" customWidth="1"/>
    <col min="13319" max="13319" width="20.42578125" customWidth="1"/>
    <col min="13320" max="13320" width="2.42578125" customWidth="1"/>
    <col min="13568" max="13568" width="4.140625" customWidth="1"/>
    <col min="13569" max="13569" width="14.42578125" customWidth="1"/>
    <col min="13570" max="13570" width="14" customWidth="1"/>
    <col min="13571" max="13571" width="10.5703125" customWidth="1"/>
    <col min="13572" max="13572" width="9.85546875" customWidth="1"/>
    <col min="13573" max="13573" width="18" customWidth="1"/>
    <col min="13574" max="13574" width="19" customWidth="1"/>
    <col min="13575" max="13575" width="20.42578125" customWidth="1"/>
    <col min="13576" max="13576" width="2.42578125" customWidth="1"/>
    <col min="13824" max="13824" width="4.140625" customWidth="1"/>
    <col min="13825" max="13825" width="14.42578125" customWidth="1"/>
    <col min="13826" max="13826" width="14" customWidth="1"/>
    <col min="13827" max="13827" width="10.5703125" customWidth="1"/>
    <col min="13828" max="13828" width="9.85546875" customWidth="1"/>
    <col min="13829" max="13829" width="18" customWidth="1"/>
    <col min="13830" max="13830" width="19" customWidth="1"/>
    <col min="13831" max="13831" width="20.42578125" customWidth="1"/>
    <col min="13832" max="13832" width="2.42578125" customWidth="1"/>
    <col min="14080" max="14080" width="4.140625" customWidth="1"/>
    <col min="14081" max="14081" width="14.42578125" customWidth="1"/>
    <col min="14082" max="14082" width="14" customWidth="1"/>
    <col min="14083" max="14083" width="10.5703125" customWidth="1"/>
    <col min="14084" max="14084" width="9.85546875" customWidth="1"/>
    <col min="14085" max="14085" width="18" customWidth="1"/>
    <col min="14086" max="14086" width="19" customWidth="1"/>
    <col min="14087" max="14087" width="20.42578125" customWidth="1"/>
    <col min="14088" max="14088" width="2.42578125" customWidth="1"/>
    <col min="14336" max="14336" width="4.140625" customWidth="1"/>
    <col min="14337" max="14337" width="14.42578125" customWidth="1"/>
    <col min="14338" max="14338" width="14" customWidth="1"/>
    <col min="14339" max="14339" width="10.5703125" customWidth="1"/>
    <col min="14340" max="14340" width="9.85546875" customWidth="1"/>
    <col min="14341" max="14341" width="18" customWidth="1"/>
    <col min="14342" max="14342" width="19" customWidth="1"/>
    <col min="14343" max="14343" width="20.42578125" customWidth="1"/>
    <col min="14344" max="14344" width="2.42578125" customWidth="1"/>
    <col min="14592" max="14592" width="4.140625" customWidth="1"/>
    <col min="14593" max="14593" width="14.42578125" customWidth="1"/>
    <col min="14594" max="14594" width="14" customWidth="1"/>
    <col min="14595" max="14595" width="10.5703125" customWidth="1"/>
    <col min="14596" max="14596" width="9.85546875" customWidth="1"/>
    <col min="14597" max="14597" width="18" customWidth="1"/>
    <col min="14598" max="14598" width="19" customWidth="1"/>
    <col min="14599" max="14599" width="20.42578125" customWidth="1"/>
    <col min="14600" max="14600" width="2.42578125" customWidth="1"/>
    <col min="14848" max="14848" width="4.140625" customWidth="1"/>
    <col min="14849" max="14849" width="14.42578125" customWidth="1"/>
    <col min="14850" max="14850" width="14" customWidth="1"/>
    <col min="14851" max="14851" width="10.5703125" customWidth="1"/>
    <col min="14852" max="14852" width="9.85546875" customWidth="1"/>
    <col min="14853" max="14853" width="18" customWidth="1"/>
    <col min="14854" max="14854" width="19" customWidth="1"/>
    <col min="14855" max="14855" width="20.42578125" customWidth="1"/>
    <col min="14856" max="14856" width="2.42578125" customWidth="1"/>
    <col min="15104" max="15104" width="4.140625" customWidth="1"/>
    <col min="15105" max="15105" width="14.42578125" customWidth="1"/>
    <col min="15106" max="15106" width="14" customWidth="1"/>
    <col min="15107" max="15107" width="10.5703125" customWidth="1"/>
    <col min="15108" max="15108" width="9.85546875" customWidth="1"/>
    <col min="15109" max="15109" width="18" customWidth="1"/>
    <col min="15110" max="15110" width="19" customWidth="1"/>
    <col min="15111" max="15111" width="20.42578125" customWidth="1"/>
    <col min="15112" max="15112" width="2.42578125" customWidth="1"/>
    <col min="15360" max="15360" width="4.140625" customWidth="1"/>
    <col min="15361" max="15361" width="14.42578125" customWidth="1"/>
    <col min="15362" max="15362" width="14" customWidth="1"/>
    <col min="15363" max="15363" width="10.5703125" customWidth="1"/>
    <col min="15364" max="15364" width="9.85546875" customWidth="1"/>
    <col min="15365" max="15365" width="18" customWidth="1"/>
    <col min="15366" max="15366" width="19" customWidth="1"/>
    <col min="15367" max="15367" width="20.42578125" customWidth="1"/>
    <col min="15368" max="15368" width="2.42578125" customWidth="1"/>
    <col min="15616" max="15616" width="4.140625" customWidth="1"/>
    <col min="15617" max="15617" width="14.42578125" customWidth="1"/>
    <col min="15618" max="15618" width="14" customWidth="1"/>
    <col min="15619" max="15619" width="10.5703125" customWidth="1"/>
    <col min="15620" max="15620" width="9.85546875" customWidth="1"/>
    <col min="15621" max="15621" width="18" customWidth="1"/>
    <col min="15622" max="15622" width="19" customWidth="1"/>
    <col min="15623" max="15623" width="20.42578125" customWidth="1"/>
    <col min="15624" max="15624" width="2.42578125" customWidth="1"/>
    <col min="15872" max="15872" width="4.140625" customWidth="1"/>
    <col min="15873" max="15873" width="14.42578125" customWidth="1"/>
    <col min="15874" max="15874" width="14" customWidth="1"/>
    <col min="15875" max="15875" width="10.5703125" customWidth="1"/>
    <col min="15876" max="15876" width="9.85546875" customWidth="1"/>
    <col min="15877" max="15877" width="18" customWidth="1"/>
    <col min="15878" max="15878" width="19" customWidth="1"/>
    <col min="15879" max="15879" width="20.42578125" customWidth="1"/>
    <col min="15880" max="15880" width="2.42578125" customWidth="1"/>
    <col min="16128" max="16128" width="4.140625" customWidth="1"/>
    <col min="16129" max="16129" width="14.42578125" customWidth="1"/>
    <col min="16130" max="16130" width="14" customWidth="1"/>
    <col min="16131" max="16131" width="10.5703125" customWidth="1"/>
    <col min="16132" max="16132" width="9.85546875" customWidth="1"/>
    <col min="16133" max="16133" width="18" customWidth="1"/>
    <col min="16134" max="16134" width="19" customWidth="1"/>
    <col min="16135" max="16135" width="20.42578125" customWidth="1"/>
    <col min="16136" max="16136" width="2.42578125" customWidth="1"/>
  </cols>
  <sheetData>
    <row r="1" spans="1:8" x14ac:dyDescent="0.25">
      <c r="A1" s="56"/>
      <c r="B1" s="19" t="s">
        <v>269</v>
      </c>
      <c r="C1" s="19"/>
      <c r="D1" s="21"/>
      <c r="E1" s="21"/>
      <c r="F1" s="56"/>
      <c r="G1" s="56"/>
      <c r="H1" s="56"/>
    </row>
    <row r="2" spans="1:8" x14ac:dyDescent="0.25">
      <c r="A2" s="56"/>
      <c r="B2" s="19" t="s">
        <v>58</v>
      </c>
      <c r="C2" s="21"/>
      <c r="D2" s="21"/>
      <c r="E2" s="21"/>
      <c r="F2" s="56"/>
      <c r="G2" s="3"/>
      <c r="H2" s="56"/>
    </row>
    <row r="3" spans="1:8" x14ac:dyDescent="0.25">
      <c r="A3" s="56"/>
      <c r="B3" s="19" t="str">
        <f>+[1]Vinterhvede!B3</f>
        <v>Danneskiold-Samsøes Allé 9</v>
      </c>
      <c r="C3" s="21"/>
      <c r="D3" s="21"/>
      <c r="E3" s="21"/>
      <c r="F3" s="22" t="s">
        <v>60</v>
      </c>
      <c r="G3" s="21"/>
      <c r="H3" s="56"/>
    </row>
    <row r="4" spans="1:8" x14ac:dyDescent="0.25">
      <c r="A4" s="56"/>
      <c r="B4" s="19" t="str">
        <f>+[1]Vinterhvede!B4</f>
        <v>1434 København K</v>
      </c>
      <c r="C4" s="21"/>
      <c r="D4" s="21"/>
      <c r="E4" s="21"/>
      <c r="F4" s="22" t="str">
        <f>+_xlfn.CONCAT("i hænde senest den ", Revisorerklæring!A3,".")</f>
        <v>i hænde senest den 18.11.2025.</v>
      </c>
      <c r="G4" s="21"/>
      <c r="H4" s="56"/>
    </row>
    <row r="5" spans="1:8" x14ac:dyDescent="0.25">
      <c r="A5" s="56"/>
      <c r="B5" s="62"/>
      <c r="C5" s="56"/>
      <c r="D5" s="56"/>
      <c r="E5" s="56"/>
      <c r="F5" s="63"/>
      <c r="G5" s="56"/>
      <c r="H5" s="56"/>
    </row>
    <row r="6" spans="1:8" x14ac:dyDescent="0.25">
      <c r="A6" s="56"/>
      <c r="B6" s="62"/>
      <c r="C6" s="56"/>
      <c r="D6" s="56"/>
      <c r="E6" s="56"/>
      <c r="F6" s="63"/>
      <c r="G6" s="56"/>
      <c r="H6" s="56"/>
    </row>
    <row r="7" spans="1:8" x14ac:dyDescent="0.25">
      <c r="A7" s="56"/>
      <c r="B7" s="56"/>
      <c r="C7" s="56"/>
      <c r="D7" s="56"/>
      <c r="E7" s="56"/>
      <c r="F7" s="56"/>
      <c r="G7" s="56"/>
      <c r="H7" s="56"/>
    </row>
    <row r="8" spans="1:8" x14ac:dyDescent="0.25">
      <c r="A8" s="56"/>
      <c r="B8" s="21" t="str">
        <f>+_xlfn.CONCAT("    Opgørelse over salg af afgiftspligtig vintersæd i efteråret ",Revisorerklæring!A2,".", " Høstår ",Revisorerklæring!A1)</f>
        <v xml:space="preserve">    Opgørelse over salg af afgiftspligtig vintersæd i efteråret 2025. Høstår 2025/26</v>
      </c>
      <c r="C8" s="21"/>
      <c r="D8" s="21"/>
      <c r="E8" s="21"/>
      <c r="F8" s="21"/>
      <c r="G8" s="21"/>
      <c r="H8" s="56"/>
    </row>
    <row r="9" spans="1:8" x14ac:dyDescent="0.25">
      <c r="A9" s="56"/>
      <c r="B9" s="64" t="s">
        <v>147</v>
      </c>
      <c r="C9" s="65" t="s">
        <v>63</v>
      </c>
      <c r="D9" s="66" t="s">
        <v>64</v>
      </c>
      <c r="E9" s="67" t="s">
        <v>65</v>
      </c>
      <c r="F9" s="66" t="s">
        <v>148</v>
      </c>
      <c r="G9" s="91" t="s">
        <v>67</v>
      </c>
      <c r="H9" s="92"/>
    </row>
    <row r="10" spans="1:8" x14ac:dyDescent="0.25">
      <c r="A10" s="56"/>
      <c r="B10" s="85" t="s">
        <v>154</v>
      </c>
      <c r="C10" s="56"/>
      <c r="D10" s="93"/>
      <c r="E10" s="56"/>
      <c r="F10" s="73"/>
      <c r="G10" s="94"/>
      <c r="H10" s="78"/>
    </row>
    <row r="11" spans="1:8" x14ac:dyDescent="0.25">
      <c r="A11" s="55" t="str" cm="1">
        <f t="array" ref="A11">_xlfn.IFS(B11=Forædler!$A$1,Forædler!$B$1,B11=Forædler!$A$2,Forædler!$B$2,B11=Forædler!$A$3,Forædler!$B$3,B11=Forædler!$A$4,Forædler!$B$4,B11=Forædler!$A$5,Forædler!$B$5,B11=Forædler!$A$6,Forædler!$B$6,B11=Forædler!$A$7,Forædler!$B$7,B11=Forædler!$A$8,Forædler!$B$8,B11=Forædler!$A$9,Forædler!$B$9,B11=Forædler!$A$10,Forædler!$B$10)</f>
        <v>Hornsyld Købmandsgaard</v>
      </c>
      <c r="B11" s="40" t="s">
        <v>270</v>
      </c>
      <c r="C11" s="41" t="s">
        <v>155</v>
      </c>
      <c r="D11" s="42">
        <v>55</v>
      </c>
      <c r="E11" s="40">
        <v>40400202</v>
      </c>
      <c r="F11" s="73"/>
      <c r="G11" s="94">
        <f>SUM(F11*D11/100)</f>
        <v>0</v>
      </c>
      <c r="H11" s="78"/>
    </row>
    <row r="12" spans="1:8" x14ac:dyDescent="0.25">
      <c r="A12" s="55" t="str" cm="1">
        <f t="array" ref="A12">_xlfn.IFS(B12=Forædler!$A$1,Forædler!$B$1,B12=Forædler!$A$2,Forædler!$B$2,B12=Forædler!$A$3,Forædler!$B$3,B12=Forædler!$A$4,Forædler!$B$4,B12=Forædler!$A$5,Forædler!$B$5,B12=Forædler!$A$6,Forædler!$B$6,B12=Forædler!$A$7,Forædler!$B$7,B12=Forædler!$A$8,Forædler!$B$8,B12=Forædler!$A$9,Forædler!$B$9,B12=Forædler!$A$10,Forædler!$B$10)</f>
        <v>Hornsyld Købmandsgaard</v>
      </c>
      <c r="B12" s="40" t="s">
        <v>270</v>
      </c>
      <c r="C12" s="41" t="s">
        <v>156</v>
      </c>
      <c r="D12" s="42">
        <v>55</v>
      </c>
      <c r="E12" s="40">
        <v>40401202</v>
      </c>
      <c r="F12" s="73"/>
      <c r="G12" s="94">
        <f t="shared" ref="G12:G16" si="0">SUM(F12*D12/100)</f>
        <v>0</v>
      </c>
      <c r="H12" s="78"/>
    </row>
    <row r="13" spans="1:8" x14ac:dyDescent="0.25">
      <c r="A13" s="55" t="str" cm="1">
        <f t="array" ref="A13">_xlfn.IFS(B13=Forædler!$A$1,Forædler!$B$1,B13=Forædler!$A$2,Forædler!$B$2,B13=Forædler!$A$3,Forædler!$B$3,B13=Forædler!$A$4,Forædler!$B$4,B13=Forædler!$A$5,Forædler!$B$5,B13=Forædler!$A$6,Forædler!$B$6,B13=Forædler!$A$7,Forædler!$B$7,B13=Forædler!$A$8,Forædler!$B$8,B13=Forædler!$A$9,Forædler!$B$9,B13=Forædler!$A$10,Forædler!$B$10)</f>
        <v>Hornsyld Købmandsgaard</v>
      </c>
      <c r="B13" s="40" t="s">
        <v>270</v>
      </c>
      <c r="C13" s="41" t="s">
        <v>157</v>
      </c>
      <c r="D13" s="42">
        <v>65</v>
      </c>
      <c r="E13" s="41">
        <v>40403202</v>
      </c>
      <c r="F13" s="73"/>
      <c r="G13" s="94">
        <f t="shared" si="0"/>
        <v>0</v>
      </c>
      <c r="H13" s="78"/>
    </row>
    <row r="14" spans="1:8" x14ac:dyDescent="0.25">
      <c r="A14" s="55"/>
      <c r="B14" s="40" t="s">
        <v>270</v>
      </c>
      <c r="C14" s="41" t="s">
        <v>263</v>
      </c>
      <c r="D14" s="42">
        <v>55</v>
      </c>
      <c r="E14" s="41">
        <v>40402202</v>
      </c>
      <c r="F14" s="134"/>
      <c r="G14" s="94">
        <f t="shared" si="0"/>
        <v>0</v>
      </c>
      <c r="H14" s="78"/>
    </row>
    <row r="15" spans="1:8" x14ac:dyDescent="0.25">
      <c r="A15" s="55" t="str" cm="1">
        <f t="array" ref="A15">_xlfn.IFS(B15=Forædler!$A$1,Forædler!$B$1,B15=Forædler!$A$2,Forædler!$B$2,B15=Forædler!$A$3,Forædler!$B$3,B15=Forædler!$A$4,Forædler!$B$4,B15=Forædler!$A$5,Forædler!$B$5,B15=Forædler!$A$6,Forædler!$B$6,B15=Forædler!$A$7,Forædler!$B$7,B15=Forædler!$A$8,Forædler!$B$8,B15=Forædler!$A$9,Forædler!$B$9,B15=Forædler!$A$10,Forædler!$B$10)</f>
        <v>Sejet</v>
      </c>
      <c r="B15" s="40" t="s">
        <v>73</v>
      </c>
      <c r="C15" s="41" t="s">
        <v>158</v>
      </c>
      <c r="D15" s="42">
        <v>69</v>
      </c>
      <c r="E15" s="41">
        <v>20449202</v>
      </c>
      <c r="F15" s="73"/>
      <c r="G15" s="94">
        <f t="shared" si="0"/>
        <v>0</v>
      </c>
      <c r="H15" s="78"/>
    </row>
    <row r="16" spans="1:8" x14ac:dyDescent="0.25">
      <c r="A16" s="55" t="e" cm="1">
        <f t="array" ref="A16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16" s="40"/>
      <c r="C16" s="41"/>
      <c r="D16" s="42"/>
      <c r="E16" s="41"/>
      <c r="F16" s="73"/>
      <c r="G16" s="94">
        <f t="shared" si="0"/>
        <v>0</v>
      </c>
      <c r="H16" s="78"/>
    </row>
    <row r="17" spans="1:8" x14ac:dyDescent="0.25">
      <c r="A17" s="55" t="e" cm="1">
        <f t="array" ref="A17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17" s="79" t="s">
        <v>159</v>
      </c>
      <c r="C17" s="52"/>
      <c r="D17" s="72"/>
      <c r="E17" s="72"/>
      <c r="F17" s="80">
        <f>SUM(F11:F16)</f>
        <v>0</v>
      </c>
      <c r="G17" s="81">
        <f>SUM(G11:H16)</f>
        <v>0</v>
      </c>
      <c r="H17" s="78"/>
    </row>
    <row r="18" spans="1:8" x14ac:dyDescent="0.25">
      <c r="A18" s="56"/>
      <c r="B18" s="72" t="s">
        <v>115</v>
      </c>
      <c r="C18" s="72"/>
      <c r="D18" s="72"/>
      <c r="E18" s="82">
        <v>310</v>
      </c>
      <c r="F18" s="83">
        <v>0.25</v>
      </c>
      <c r="G18" s="84">
        <f>SUM(G17*F18)</f>
        <v>0</v>
      </c>
      <c r="H18" s="78"/>
    </row>
    <row r="19" spans="1:8" x14ac:dyDescent="0.25">
      <c r="A19" s="56"/>
      <c r="B19" s="85" t="s">
        <v>160</v>
      </c>
      <c r="C19" s="56"/>
      <c r="F19" s="56"/>
      <c r="G19" s="95">
        <f>SUM(G17+G18)</f>
        <v>0</v>
      </c>
      <c r="H19" s="78"/>
    </row>
    <row r="20" spans="1:8" x14ac:dyDescent="0.25">
      <c r="A20" s="56"/>
      <c r="B20" s="56"/>
      <c r="C20" s="56"/>
      <c r="D20" s="56"/>
      <c r="E20" s="56"/>
      <c r="F20" s="56"/>
      <c r="G20" s="87"/>
      <c r="H20" s="78"/>
    </row>
    <row r="21" spans="1:8" x14ac:dyDescent="0.25">
      <c r="A21" s="56"/>
      <c r="B21" s="56" t="s">
        <v>161</v>
      </c>
      <c r="C21" s="56"/>
      <c r="F21" s="56"/>
      <c r="G21" s="87"/>
      <c r="H21" s="78"/>
    </row>
    <row r="22" spans="1:8" x14ac:dyDescent="0.25">
      <c r="A22" s="56"/>
      <c r="B22" s="56"/>
      <c r="C22" s="56"/>
      <c r="F22" s="56"/>
      <c r="G22" s="87"/>
      <c r="H22" s="56"/>
    </row>
    <row r="23" spans="1:8" x14ac:dyDescent="0.25">
      <c r="A23" s="56"/>
      <c r="B23" s="88" t="s">
        <v>118</v>
      </c>
      <c r="C23" s="85"/>
      <c r="D23" s="85"/>
      <c r="E23" s="56"/>
      <c r="F23" s="89"/>
      <c r="G23" s="56"/>
      <c r="H23" s="56"/>
    </row>
    <row r="24" spans="1:8" x14ac:dyDescent="0.25">
      <c r="A24" s="56"/>
      <c r="B24" s="88" t="s">
        <v>119</v>
      </c>
      <c r="C24" s="56"/>
      <c r="D24" s="56"/>
      <c r="E24" s="56"/>
      <c r="F24" s="89"/>
      <c r="G24" s="56"/>
      <c r="H24" s="56"/>
    </row>
    <row r="25" spans="1:8" x14ac:dyDescent="0.25">
      <c r="A25" s="56"/>
      <c r="B25" s="51"/>
      <c r="C25" s="56"/>
      <c r="E25" s="56"/>
      <c r="F25" s="89"/>
      <c r="G25" s="56"/>
      <c r="H25" s="56"/>
    </row>
    <row r="26" spans="1:8" x14ac:dyDescent="0.25">
      <c r="A26" s="56"/>
      <c r="B26" s="56" t="s">
        <v>120</v>
      </c>
      <c r="C26" s="56"/>
      <c r="D26" s="56"/>
      <c r="E26" s="56"/>
      <c r="F26" s="56"/>
      <c r="G26" s="56"/>
      <c r="H26" s="56"/>
    </row>
    <row r="27" spans="1:8" x14ac:dyDescent="0.25">
      <c r="A27" s="56"/>
      <c r="B27" s="56"/>
      <c r="C27" s="56"/>
      <c r="D27" s="56"/>
      <c r="E27" s="56"/>
      <c r="F27" s="56"/>
      <c r="G27" s="56"/>
      <c r="H27" s="56"/>
    </row>
    <row r="28" spans="1:8" x14ac:dyDescent="0.25">
      <c r="A28" s="56"/>
      <c r="B28" s="56"/>
      <c r="F28" s="56"/>
      <c r="G28" s="56"/>
      <c r="H28" s="56"/>
    </row>
    <row r="29" spans="1:8" x14ac:dyDescent="0.25">
      <c r="A29" s="56"/>
      <c r="B29" s="56"/>
      <c r="C29" s="56"/>
      <c r="D29" s="56"/>
      <c r="E29" s="56"/>
      <c r="F29" s="56"/>
      <c r="G29" s="56"/>
      <c r="H29" s="56"/>
    </row>
    <row r="30" spans="1:8" x14ac:dyDescent="0.25">
      <c r="A30" s="56"/>
      <c r="B30" s="56"/>
      <c r="C30" s="56"/>
      <c r="D30" s="56"/>
      <c r="E30" s="56"/>
      <c r="F30" s="56"/>
      <c r="G30" s="56"/>
      <c r="H30" s="56"/>
    </row>
    <row r="31" spans="1:8" x14ac:dyDescent="0.25">
      <c r="A31" s="56"/>
      <c r="F31" s="56"/>
      <c r="G31" s="56"/>
      <c r="H31" s="56"/>
    </row>
    <row r="32" spans="1:8" x14ac:dyDescent="0.25">
      <c r="A32" s="56"/>
      <c r="F32" s="56"/>
      <c r="G32" s="56"/>
      <c r="H32" s="56"/>
    </row>
    <row r="33" spans="1:9" x14ac:dyDescent="0.25">
      <c r="A33" s="56"/>
      <c r="H33" s="56"/>
    </row>
    <row r="34" spans="1:9" x14ac:dyDescent="0.25">
      <c r="A34" s="56"/>
      <c r="B34" s="56"/>
      <c r="H34" s="56"/>
    </row>
    <row r="35" spans="1:9" x14ac:dyDescent="0.25">
      <c r="A35" s="56"/>
      <c r="H35" s="56"/>
    </row>
    <row r="36" spans="1:9" x14ac:dyDescent="0.25">
      <c r="A36" s="56"/>
      <c r="H36" s="56"/>
    </row>
    <row r="37" spans="1:9" x14ac:dyDescent="0.25">
      <c r="A37" s="56"/>
      <c r="B37" s="1"/>
      <c r="C37" s="2"/>
      <c r="D37" s="2"/>
      <c r="E37" s="2"/>
      <c r="F37" s="2"/>
      <c r="G37" s="2"/>
      <c r="H37" s="56"/>
    </row>
    <row r="38" spans="1:9" ht="13.35" customHeight="1" x14ac:dyDescent="0.25">
      <c r="A38" s="56"/>
      <c r="B38" s="1"/>
      <c r="C38" s="2"/>
      <c r="D38" s="2"/>
      <c r="E38" s="2"/>
      <c r="F38" s="2"/>
      <c r="G38" s="2"/>
      <c r="H38" s="56"/>
    </row>
    <row r="39" spans="1:9" ht="13.35" customHeight="1" x14ac:dyDescent="0.25">
      <c r="A39" s="56"/>
      <c r="B39" s="2"/>
      <c r="C39" s="2"/>
      <c r="D39" s="2"/>
      <c r="E39" s="2"/>
      <c r="F39" s="2"/>
      <c r="G39" s="2"/>
      <c r="H39" s="2"/>
      <c r="I39" s="2"/>
    </row>
    <row r="40" spans="1:9" ht="13.35" customHeight="1" x14ac:dyDescent="0.25">
      <c r="B40" s="2"/>
      <c r="C40" s="2"/>
      <c r="D40" s="2"/>
      <c r="E40" s="2"/>
      <c r="F40" s="2"/>
      <c r="G40" s="2"/>
      <c r="H40" s="2"/>
      <c r="I40" s="2"/>
    </row>
    <row r="41" spans="1:9" s="21" customFormat="1" ht="13.35" customHeight="1" x14ac:dyDescent="0.2">
      <c r="B41" s="5"/>
      <c r="C41" s="2"/>
      <c r="D41" s="2"/>
      <c r="E41" s="2"/>
      <c r="F41" s="2"/>
      <c r="G41" s="2"/>
      <c r="H41" s="2"/>
      <c r="I41" s="2"/>
    </row>
    <row r="42" spans="1:9" ht="13.35" customHeight="1" x14ac:dyDescent="0.25">
      <c r="A42" s="21"/>
      <c r="B42" s="1"/>
      <c r="C42" s="2"/>
      <c r="D42" s="2"/>
      <c r="E42" s="2"/>
      <c r="F42" s="2"/>
      <c r="G42" s="2"/>
      <c r="H42" s="2"/>
      <c r="I42" s="2"/>
    </row>
    <row r="43" spans="1:9" ht="13.35" customHeight="1" x14ac:dyDescent="0.25">
      <c r="B43" s="1"/>
      <c r="C43" s="2"/>
      <c r="D43" s="2"/>
      <c r="E43" s="2"/>
      <c r="F43" s="2"/>
      <c r="G43" s="2"/>
      <c r="H43" s="2"/>
      <c r="I43" s="2"/>
    </row>
    <row r="44" spans="1:9" ht="13.35" customHeight="1" x14ac:dyDescent="0.25">
      <c r="B44" s="5"/>
      <c r="C44" s="2"/>
      <c r="D44" s="2"/>
      <c r="E44" s="2"/>
      <c r="F44" s="2"/>
      <c r="G44" s="2"/>
      <c r="H44" s="2"/>
      <c r="I44" s="2"/>
    </row>
    <row r="45" spans="1:9" ht="13.35" customHeight="1" x14ac:dyDescent="0.25">
      <c r="B45" s="1"/>
      <c r="C45" s="2"/>
      <c r="D45" s="2"/>
      <c r="E45" s="2"/>
      <c r="F45" s="2"/>
      <c r="G45" s="2"/>
      <c r="H45" s="2"/>
      <c r="I45" s="2"/>
    </row>
    <row r="46" spans="1:9" ht="13.35" customHeight="1" x14ac:dyDescent="0.25">
      <c r="B46" s="1"/>
      <c r="C46" s="2"/>
      <c r="D46" s="2"/>
      <c r="E46" s="2"/>
      <c r="F46" s="2"/>
      <c r="G46" s="2"/>
      <c r="H46" s="2"/>
      <c r="I46" s="2"/>
    </row>
    <row r="47" spans="1:9" ht="13.35" customHeight="1" x14ac:dyDescent="0.25">
      <c r="B47" s="2"/>
      <c r="C47" s="2"/>
      <c r="D47" s="2"/>
      <c r="E47" s="2"/>
      <c r="F47" s="2"/>
      <c r="G47" s="2"/>
      <c r="H47" s="2"/>
      <c r="I47" s="2"/>
    </row>
    <row r="48" spans="1:9" ht="13.35" customHeight="1" x14ac:dyDescent="0.25">
      <c r="B48" s="2"/>
      <c r="C48" s="2"/>
      <c r="D48" s="2"/>
      <c r="E48" s="2"/>
      <c r="F48" s="2"/>
      <c r="G48" s="2"/>
      <c r="H48" s="2"/>
      <c r="I48" s="2"/>
    </row>
    <row r="49" spans="1:9" ht="13.35" customHeight="1" x14ac:dyDescent="0.25">
      <c r="B49" s="2"/>
      <c r="C49" s="2"/>
      <c r="D49" s="2"/>
      <c r="E49" s="2"/>
      <c r="F49" s="2"/>
      <c r="G49" s="2"/>
      <c r="H49" s="2"/>
      <c r="I49" s="2"/>
    </row>
    <row r="50" spans="1:9" ht="13.35" customHeight="1" x14ac:dyDescent="0.25">
      <c r="B50" s="2"/>
      <c r="C50" s="2"/>
      <c r="D50" s="2"/>
      <c r="E50" s="2"/>
      <c r="F50" s="2"/>
      <c r="G50" s="2"/>
      <c r="H50" s="2"/>
      <c r="I50" s="2"/>
    </row>
    <row r="51" spans="1:9" ht="13.35" customHeight="1" x14ac:dyDescent="0.25">
      <c r="B51" s="2"/>
      <c r="C51" s="2"/>
      <c r="D51" s="2"/>
      <c r="E51" s="2"/>
      <c r="F51" s="2"/>
      <c r="G51" s="2"/>
      <c r="H51" s="2"/>
      <c r="I51" s="2"/>
    </row>
    <row r="52" spans="1:9" ht="13.35" customHeight="1" x14ac:dyDescent="0.25">
      <c r="B52" s="2"/>
      <c r="C52" s="2"/>
      <c r="D52" s="2"/>
      <c r="E52" s="2"/>
      <c r="F52" s="2"/>
      <c r="G52" s="2"/>
      <c r="H52" s="2"/>
      <c r="I52" s="2"/>
    </row>
    <row r="53" spans="1:9" ht="13.35" customHeight="1" x14ac:dyDescent="0.25">
      <c r="B53" s="2"/>
      <c r="C53" s="1"/>
      <c r="D53" s="2"/>
      <c r="E53" s="2"/>
      <c r="F53" s="2"/>
      <c r="G53" s="2"/>
      <c r="H53" s="2"/>
      <c r="I53" s="2"/>
    </row>
    <row r="54" spans="1:9" s="21" customFormat="1" ht="13.35" customHeight="1" x14ac:dyDescent="0.25">
      <c r="A54"/>
      <c r="B54" s="2"/>
      <c r="C54" s="2"/>
      <c r="D54" s="2"/>
      <c r="E54" s="2"/>
      <c r="F54" s="2"/>
      <c r="G54" s="2"/>
      <c r="H54" s="2"/>
      <c r="I54" s="2"/>
    </row>
    <row r="55" spans="1:9" ht="13.35" customHeight="1" x14ac:dyDescent="0.25">
      <c r="B55" s="2"/>
      <c r="C55" s="2"/>
      <c r="D55" s="2"/>
      <c r="E55" s="2"/>
      <c r="F55" s="2"/>
      <c r="G55" s="2"/>
      <c r="H55" s="2"/>
      <c r="I55" s="2"/>
    </row>
    <row r="56" spans="1:9" ht="13.35" customHeight="1" x14ac:dyDescent="0.25">
      <c r="A56" s="21"/>
      <c r="B56" s="2"/>
      <c r="C56" s="2"/>
      <c r="D56" s="2"/>
      <c r="E56" s="2"/>
      <c r="F56" s="2"/>
      <c r="G56" s="2"/>
      <c r="H56" s="2"/>
      <c r="I56" s="2"/>
    </row>
    <row r="57" spans="1:9" ht="13.35" customHeight="1" x14ac:dyDescent="0.25">
      <c r="B57" s="2"/>
      <c r="C57" s="2"/>
      <c r="D57" s="2"/>
      <c r="E57" s="2"/>
      <c r="F57" s="2"/>
      <c r="G57" s="2"/>
      <c r="H57" s="2"/>
      <c r="I57" s="2"/>
    </row>
    <row r="58" spans="1:9" ht="13.35" customHeight="1" x14ac:dyDescent="0.25">
      <c r="B58" s="2"/>
      <c r="C58" s="2"/>
      <c r="D58" s="2"/>
      <c r="E58" s="2"/>
      <c r="F58" s="2"/>
      <c r="G58" s="2"/>
      <c r="H58" s="2"/>
      <c r="I58" s="2"/>
    </row>
    <row r="59" spans="1:9" ht="13.35" customHeight="1" x14ac:dyDescent="0.25">
      <c r="B59" s="5"/>
      <c r="C59" s="2"/>
      <c r="D59" s="2"/>
      <c r="E59" s="2"/>
      <c r="F59" s="2"/>
      <c r="G59" s="2"/>
      <c r="H59" s="2"/>
      <c r="I59" s="2"/>
    </row>
    <row r="60" spans="1:9" ht="13.35" customHeight="1" x14ac:dyDescent="0.25">
      <c r="B60" s="2"/>
      <c r="C60" s="2"/>
      <c r="D60" s="2"/>
      <c r="E60" s="2"/>
      <c r="F60" s="2"/>
      <c r="G60" s="2"/>
      <c r="H60" s="2"/>
      <c r="I60" s="2"/>
    </row>
    <row r="61" spans="1:9" ht="13.35" customHeight="1" x14ac:dyDescent="0.25">
      <c r="B61" s="2"/>
      <c r="C61" s="2"/>
      <c r="D61" s="2"/>
      <c r="E61" s="2"/>
      <c r="F61" s="2"/>
      <c r="G61" s="2"/>
      <c r="H61" s="2"/>
      <c r="I61" s="2"/>
    </row>
    <row r="62" spans="1:9" ht="13.35" customHeight="1" x14ac:dyDescent="0.25">
      <c r="B62" s="2"/>
      <c r="C62" s="2"/>
      <c r="D62" s="2"/>
      <c r="E62" s="2"/>
      <c r="F62" s="2"/>
      <c r="G62" s="2"/>
      <c r="H62" s="2"/>
      <c r="I62" s="2"/>
    </row>
    <row r="63" spans="1:9" ht="13.35" customHeight="1" x14ac:dyDescent="0.25">
      <c r="B63" s="5"/>
      <c r="C63" s="2"/>
      <c r="D63" s="2"/>
      <c r="E63" s="2"/>
      <c r="F63" s="2"/>
      <c r="G63" s="2"/>
      <c r="H63" s="2"/>
      <c r="I63" s="2"/>
    </row>
    <row r="64" spans="1:9" ht="13.35" customHeight="1" x14ac:dyDescent="0.25">
      <c r="B64" s="2"/>
      <c r="C64" s="2"/>
      <c r="D64" s="2"/>
      <c r="E64" s="2"/>
      <c r="F64" s="2"/>
      <c r="G64" s="2"/>
      <c r="H64" s="2"/>
      <c r="I64" s="2"/>
    </row>
    <row r="65" spans="2:9" ht="13.35" customHeight="1" x14ac:dyDescent="0.25">
      <c r="B65" s="15"/>
      <c r="C65" s="2"/>
      <c r="D65" s="2"/>
      <c r="E65" s="2"/>
      <c r="F65" s="2"/>
      <c r="G65" s="2"/>
      <c r="H65" s="2"/>
      <c r="I65" s="2"/>
    </row>
    <row r="66" spans="2:9" ht="13.35" customHeight="1" x14ac:dyDescent="0.25">
      <c r="B66" s="2"/>
      <c r="C66" s="2"/>
      <c r="D66" s="2"/>
      <c r="E66" s="2"/>
      <c r="F66" s="2"/>
      <c r="G66" s="2"/>
      <c r="H66" s="2"/>
      <c r="I66" s="2"/>
    </row>
    <row r="67" spans="2:9" ht="13.35" customHeight="1" x14ac:dyDescent="0.25">
      <c r="B67" s="2"/>
      <c r="C67" s="2"/>
      <c r="D67" s="2"/>
      <c r="E67" s="2"/>
      <c r="F67" s="2"/>
      <c r="G67" s="2"/>
      <c r="H67" s="2"/>
      <c r="I67" s="2"/>
    </row>
    <row r="68" spans="2:9" ht="13.35" customHeight="1" x14ac:dyDescent="0.25">
      <c r="B68" s="2"/>
      <c r="C68" s="2"/>
      <c r="D68" s="2"/>
      <c r="E68" s="2"/>
      <c r="F68" s="2"/>
      <c r="G68" s="2"/>
      <c r="H68" s="2"/>
      <c r="I68" s="2"/>
    </row>
    <row r="69" spans="2:9" ht="13.35" customHeight="1" x14ac:dyDescent="0.25">
      <c r="B69" s="2"/>
      <c r="C69" s="1"/>
      <c r="D69" s="2"/>
      <c r="E69" s="2"/>
      <c r="F69" s="2"/>
      <c r="G69" s="2"/>
      <c r="H69" s="2"/>
      <c r="I69" s="2"/>
    </row>
    <row r="70" spans="2:9" ht="13.35" customHeight="1" x14ac:dyDescent="0.25">
      <c r="B70" s="2"/>
      <c r="C70" s="2"/>
      <c r="D70" s="2"/>
      <c r="E70" s="2"/>
      <c r="F70" s="2"/>
      <c r="G70" s="2"/>
      <c r="H70" s="2"/>
      <c r="I70" s="2"/>
    </row>
    <row r="71" spans="2:9" ht="13.35" customHeight="1" x14ac:dyDescent="0.25">
      <c r="B71" s="2"/>
      <c r="C71" s="2"/>
      <c r="D71" s="2"/>
      <c r="E71" s="2"/>
      <c r="F71" s="2"/>
      <c r="G71" s="2"/>
      <c r="H71" s="2"/>
      <c r="I71" s="2"/>
    </row>
    <row r="72" spans="2:9" ht="13.35" customHeight="1" x14ac:dyDescent="0.25">
      <c r="B72" s="2"/>
      <c r="C72" s="2"/>
      <c r="D72" s="2"/>
      <c r="E72" s="2"/>
      <c r="F72" s="2"/>
      <c r="G72" s="2"/>
      <c r="H72" s="2"/>
      <c r="I72" s="2"/>
    </row>
    <row r="73" spans="2:9" ht="13.35" customHeight="1" x14ac:dyDescent="0.25">
      <c r="B73" s="2"/>
      <c r="C73" s="2"/>
      <c r="D73" s="2"/>
      <c r="E73" s="2"/>
      <c r="F73" s="2"/>
      <c r="G73" s="2"/>
      <c r="H73" s="2"/>
      <c r="I73" s="2"/>
    </row>
    <row r="74" spans="2:9" ht="13.35" customHeight="1" x14ac:dyDescent="0.25">
      <c r="B74" s="2"/>
      <c r="C74" s="2"/>
      <c r="D74" s="2"/>
      <c r="E74" s="2"/>
      <c r="F74" s="2"/>
      <c r="G74" s="2"/>
      <c r="H74" s="2"/>
      <c r="I74" s="2"/>
    </row>
    <row r="75" spans="2:9" ht="13.35" customHeight="1" x14ac:dyDescent="0.25">
      <c r="B75" s="2"/>
      <c r="C75" s="2"/>
      <c r="D75" s="2"/>
      <c r="E75" s="2"/>
      <c r="F75" s="2"/>
      <c r="G75" s="2"/>
      <c r="H75" s="2"/>
      <c r="I75" s="2"/>
    </row>
    <row r="76" spans="2:9" ht="13.35" customHeight="1" x14ac:dyDescent="0.25">
      <c r="B76" s="2"/>
      <c r="C76" s="2"/>
      <c r="D76" s="2"/>
      <c r="E76" s="2"/>
      <c r="F76" s="2"/>
      <c r="G76" s="2"/>
      <c r="H76" s="2"/>
      <c r="I76" s="2"/>
    </row>
    <row r="77" spans="2:9" ht="13.35" customHeight="1" x14ac:dyDescent="0.25">
      <c r="B77" s="2"/>
      <c r="C77" s="2"/>
      <c r="D77" s="2"/>
      <c r="E77" s="2"/>
      <c r="F77" s="2"/>
      <c r="G77" s="2"/>
      <c r="H77" s="2"/>
      <c r="I77" s="2"/>
    </row>
    <row r="78" spans="2:9" ht="13.35" customHeight="1" x14ac:dyDescent="0.25">
      <c r="B78" s="2"/>
      <c r="C78" s="2"/>
      <c r="D78" s="2"/>
      <c r="E78" s="2"/>
      <c r="F78" s="2"/>
      <c r="G78" s="2"/>
      <c r="H78" s="2"/>
      <c r="I78" s="2"/>
    </row>
    <row r="79" spans="2:9" ht="13.35" customHeight="1" x14ac:dyDescent="0.25">
      <c r="B79" s="2"/>
      <c r="C79" s="2"/>
      <c r="D79" s="2"/>
      <c r="E79" s="2"/>
      <c r="F79" s="2"/>
      <c r="G79" s="2"/>
      <c r="H79" s="2"/>
      <c r="I79" s="2"/>
    </row>
    <row r="80" spans="2:9" ht="13.35" customHeight="1" x14ac:dyDescent="0.25">
      <c r="B80" s="2"/>
      <c r="C80" s="16"/>
      <c r="D80" s="2"/>
      <c r="E80" s="2"/>
      <c r="F80" s="2"/>
      <c r="G80" s="2"/>
      <c r="H80" s="2"/>
      <c r="I80" s="2"/>
    </row>
    <row r="81" spans="1:9" ht="13.35" customHeight="1" x14ac:dyDescent="0.25">
      <c r="B81" s="2"/>
      <c r="C81" s="2"/>
      <c r="D81" s="2"/>
      <c r="E81" s="2"/>
      <c r="F81" s="2"/>
      <c r="G81" s="2"/>
      <c r="H81" s="2"/>
      <c r="I81" s="2"/>
    </row>
    <row r="82" spans="1:9" ht="13.35" customHeight="1" x14ac:dyDescent="0.25">
      <c r="B82" s="2"/>
      <c r="C82" s="2"/>
      <c r="D82" s="2"/>
      <c r="E82" s="2"/>
      <c r="F82" s="2"/>
      <c r="G82" s="2"/>
      <c r="H82" s="2"/>
      <c r="I82" s="2"/>
    </row>
    <row r="83" spans="1:9" ht="13.35" customHeight="1" x14ac:dyDescent="0.25">
      <c r="B83" s="2"/>
      <c r="C83" s="2"/>
      <c r="D83" s="2"/>
      <c r="E83" s="2"/>
      <c r="F83" s="2"/>
      <c r="G83" s="2"/>
      <c r="H83" s="2"/>
      <c r="I83" s="2"/>
    </row>
    <row r="84" spans="1:9" ht="13.35" customHeight="1" x14ac:dyDescent="0.25">
      <c r="B84" s="2"/>
      <c r="C84" s="2"/>
      <c r="D84" s="2"/>
      <c r="E84" s="2"/>
      <c r="F84" s="2"/>
      <c r="G84" s="2"/>
      <c r="H84" s="2"/>
      <c r="I84" s="2"/>
    </row>
    <row r="85" spans="1:9" ht="13.35" customHeight="1" x14ac:dyDescent="0.25">
      <c r="B85" s="2"/>
      <c r="C85" s="2"/>
      <c r="D85" s="2"/>
      <c r="E85" s="2"/>
      <c r="F85" s="2"/>
      <c r="G85" s="2"/>
      <c r="H85" s="2"/>
      <c r="I85" s="2"/>
    </row>
    <row r="86" spans="1:9" ht="13.35" customHeight="1" x14ac:dyDescent="0.25">
      <c r="B86" s="2"/>
      <c r="C86" s="2"/>
      <c r="D86" s="2"/>
      <c r="E86" s="2"/>
      <c r="F86" s="2"/>
      <c r="G86" s="2"/>
      <c r="H86" s="2"/>
      <c r="I86" s="2"/>
    </row>
    <row r="87" spans="1:9" ht="13.3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3.35" customHeight="1" x14ac:dyDescent="0.25">
      <c r="B88" s="5"/>
      <c r="C88" s="2"/>
      <c r="D88" s="2"/>
      <c r="E88" s="2"/>
      <c r="F88" s="2"/>
      <c r="G88" s="2"/>
      <c r="H88" s="2"/>
      <c r="I88" s="2"/>
    </row>
    <row r="89" spans="1:9" ht="13.35" customHeight="1" x14ac:dyDescent="0.25">
      <c r="A89" s="21"/>
      <c r="B89" s="2"/>
      <c r="C89" s="2"/>
      <c r="D89" s="2"/>
      <c r="E89" s="2"/>
      <c r="F89" s="2"/>
      <c r="G89" s="2"/>
      <c r="H89" s="2"/>
      <c r="I89" s="2"/>
    </row>
    <row r="90" spans="1:9" ht="13.35" customHeight="1" x14ac:dyDescent="0.25">
      <c r="B90" s="2"/>
      <c r="C90" s="2"/>
      <c r="D90" s="2"/>
      <c r="E90" s="2"/>
      <c r="F90" s="2"/>
      <c r="G90" s="2"/>
      <c r="H90" s="2"/>
      <c r="I90" s="2"/>
    </row>
    <row r="91" spans="1:9" s="21" customFormat="1" ht="13.35" customHeight="1" x14ac:dyDescent="0.25">
      <c r="A91"/>
      <c r="B91" s="2"/>
      <c r="C91" s="2"/>
      <c r="D91" s="2"/>
      <c r="E91" s="2"/>
      <c r="F91" s="2"/>
      <c r="G91" s="2"/>
      <c r="H91" s="2"/>
      <c r="I91" s="2"/>
    </row>
    <row r="92" spans="1:9" ht="13.35" customHeight="1" x14ac:dyDescent="0.25">
      <c r="B92" s="2"/>
      <c r="C92" s="2"/>
      <c r="D92" s="2"/>
      <c r="E92" s="2"/>
      <c r="F92" s="2"/>
      <c r="G92" s="2"/>
      <c r="H92" s="2"/>
      <c r="I92" s="2"/>
    </row>
    <row r="93" spans="1:9" ht="13.35" customHeight="1" x14ac:dyDescent="0.25">
      <c r="B93" s="2"/>
      <c r="C93" s="2"/>
      <c r="D93" s="2"/>
      <c r="E93" s="2"/>
      <c r="F93" s="2"/>
      <c r="G93" s="2"/>
      <c r="H93" s="2"/>
      <c r="I93" s="2"/>
    </row>
    <row r="94" spans="1:9" ht="13.35" customHeight="1" x14ac:dyDescent="0.25">
      <c r="B94" s="2"/>
      <c r="C94" s="2"/>
      <c r="D94" s="2"/>
      <c r="E94" s="2"/>
      <c r="F94" s="2"/>
      <c r="G94" s="2"/>
      <c r="H94" s="2"/>
      <c r="I94" s="2"/>
    </row>
    <row r="95" spans="1:9" ht="13.35" customHeight="1" x14ac:dyDescent="0.25">
      <c r="B95" s="15"/>
      <c r="C95" s="2"/>
      <c r="D95" s="2"/>
      <c r="E95" s="2"/>
      <c r="F95" s="2"/>
      <c r="G95" s="2"/>
      <c r="H95" s="2"/>
      <c r="I95" s="2"/>
    </row>
    <row r="96" spans="1:9" ht="13.35" customHeight="1" x14ac:dyDescent="0.25">
      <c r="B96" s="2"/>
      <c r="C96" s="2"/>
      <c r="D96" s="2"/>
      <c r="E96" s="2"/>
      <c r="F96" s="2"/>
      <c r="G96" s="2"/>
      <c r="H96" s="2"/>
      <c r="I96" s="2"/>
    </row>
    <row r="97" spans="2:9" ht="13.35" customHeight="1" x14ac:dyDescent="0.25">
      <c r="B97" s="2"/>
      <c r="C97" s="2"/>
      <c r="D97" s="2"/>
      <c r="E97" s="2"/>
      <c r="F97" s="2"/>
      <c r="G97" s="2"/>
      <c r="H97" s="2"/>
      <c r="I97" s="2"/>
    </row>
    <row r="98" spans="2:9" ht="13.35" customHeight="1" x14ac:dyDescent="0.25">
      <c r="B98" s="2"/>
      <c r="C98" s="2"/>
      <c r="D98" s="2"/>
      <c r="E98" s="2"/>
      <c r="F98" s="2"/>
      <c r="G98" s="2"/>
      <c r="H98" s="2"/>
      <c r="I98" s="2"/>
    </row>
    <row r="99" spans="2:9" ht="13.35" customHeight="1" x14ac:dyDescent="0.25">
      <c r="B99" s="2"/>
      <c r="C99" s="2"/>
      <c r="D99" s="2"/>
      <c r="E99" s="2"/>
      <c r="F99" s="2"/>
      <c r="G99" s="2"/>
      <c r="H99" s="2"/>
      <c r="I99" s="2"/>
    </row>
    <row r="100" spans="2:9" ht="13.35" customHeight="1" x14ac:dyDescent="0.25">
      <c r="B100" s="2"/>
      <c r="C100" s="2"/>
      <c r="D100" s="2"/>
      <c r="E100" s="2"/>
      <c r="F100" s="2"/>
      <c r="G100" s="2"/>
      <c r="H100" s="2"/>
      <c r="I100" s="2"/>
    </row>
    <row r="101" spans="2:9" ht="13.35" customHeight="1" x14ac:dyDescent="0.25">
      <c r="B101" s="2"/>
      <c r="C101" s="2"/>
      <c r="D101" s="2"/>
      <c r="E101" s="2"/>
      <c r="F101" s="2"/>
      <c r="G101" s="2"/>
      <c r="H101" s="2"/>
    </row>
    <row r="102" spans="2:9" ht="13.35" customHeight="1" x14ac:dyDescent="0.25">
      <c r="B102" s="2"/>
      <c r="C102" s="2"/>
      <c r="D102" s="2"/>
      <c r="E102" s="2"/>
      <c r="F102" s="2"/>
      <c r="G102" s="2"/>
      <c r="H102" s="2"/>
    </row>
    <row r="103" spans="2:9" ht="13.35" customHeight="1" x14ac:dyDescent="0.25">
      <c r="H103" s="2"/>
    </row>
    <row r="104" spans="2:9" ht="13.35" customHeight="1" x14ac:dyDescent="0.55000000000000004">
      <c r="B104" s="90"/>
      <c r="H104" s="2"/>
    </row>
    <row r="105" spans="2:9" ht="13.35" customHeight="1" x14ac:dyDescent="0.25"/>
    <row r="106" spans="2:9" ht="13.35" customHeight="1" x14ac:dyDescent="0.25"/>
    <row r="109" spans="2:9" x14ac:dyDescent="0.25">
      <c r="B109" s="22"/>
    </row>
  </sheetData>
  <pageMargins left="0.7" right="0.7" top="0.75" bottom="0.75" header="0.3" footer="0.3"/>
  <pageSetup paperSize="9" orientation="portrait" r:id="rId1"/>
  <headerFooter>
    <oddHeader xml:space="preserve">&amp;RSide 6 af 14
</odd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1E83D-F241-4F42-8372-E5ECB4C86F98}">
  <sheetPr codeName="Ark6">
    <tabColor theme="8" tint="0.59999389629810485"/>
  </sheetPr>
  <dimension ref="A1:I111"/>
  <sheetViews>
    <sheetView view="pageLayout" topLeftCell="B1" zoomScaleNormal="100" workbookViewId="0">
      <selection activeCell="E11" sqref="E11"/>
    </sheetView>
  </sheetViews>
  <sheetFormatPr defaultRowHeight="15" outlineLevelCol="1" x14ac:dyDescent="0.25"/>
  <cols>
    <col min="1" max="1" width="10.140625" hidden="1" customWidth="1" outlineLevel="1"/>
    <col min="2" max="2" width="14.42578125" customWidth="1" collapsed="1"/>
    <col min="3" max="3" width="14" customWidth="1"/>
    <col min="4" max="4" width="10.5703125" customWidth="1"/>
    <col min="5" max="5" width="9.85546875" customWidth="1"/>
    <col min="6" max="6" width="18" customWidth="1"/>
    <col min="7" max="7" width="19" customWidth="1"/>
    <col min="8" max="8" width="20.42578125" hidden="1" customWidth="1" outlineLevel="1"/>
    <col min="9" max="9" width="9.140625" collapsed="1"/>
    <col min="256" max="256" width="4.140625" customWidth="1"/>
    <col min="257" max="257" width="14.42578125" customWidth="1"/>
    <col min="258" max="258" width="14" customWidth="1"/>
    <col min="259" max="259" width="10.5703125" customWidth="1"/>
    <col min="260" max="260" width="9.85546875" customWidth="1"/>
    <col min="261" max="261" width="18" customWidth="1"/>
    <col min="262" max="262" width="19" customWidth="1"/>
    <col min="263" max="263" width="20.42578125" customWidth="1"/>
    <col min="264" max="264" width="2.42578125" customWidth="1"/>
    <col min="512" max="512" width="4.140625" customWidth="1"/>
    <col min="513" max="513" width="14.42578125" customWidth="1"/>
    <col min="514" max="514" width="14" customWidth="1"/>
    <col min="515" max="515" width="10.5703125" customWidth="1"/>
    <col min="516" max="516" width="9.85546875" customWidth="1"/>
    <col min="517" max="517" width="18" customWidth="1"/>
    <col min="518" max="518" width="19" customWidth="1"/>
    <col min="519" max="519" width="20.42578125" customWidth="1"/>
    <col min="520" max="520" width="2.42578125" customWidth="1"/>
    <col min="768" max="768" width="4.140625" customWidth="1"/>
    <col min="769" max="769" width="14.42578125" customWidth="1"/>
    <col min="770" max="770" width="14" customWidth="1"/>
    <col min="771" max="771" width="10.5703125" customWidth="1"/>
    <col min="772" max="772" width="9.85546875" customWidth="1"/>
    <col min="773" max="773" width="18" customWidth="1"/>
    <col min="774" max="774" width="19" customWidth="1"/>
    <col min="775" max="775" width="20.42578125" customWidth="1"/>
    <col min="776" max="776" width="2.42578125" customWidth="1"/>
    <col min="1024" max="1024" width="4.140625" customWidth="1"/>
    <col min="1025" max="1025" width="14.42578125" customWidth="1"/>
    <col min="1026" max="1026" width="14" customWidth="1"/>
    <col min="1027" max="1027" width="10.5703125" customWidth="1"/>
    <col min="1028" max="1028" width="9.85546875" customWidth="1"/>
    <col min="1029" max="1029" width="18" customWidth="1"/>
    <col min="1030" max="1030" width="19" customWidth="1"/>
    <col min="1031" max="1031" width="20.42578125" customWidth="1"/>
    <col min="1032" max="1032" width="2.42578125" customWidth="1"/>
    <col min="1280" max="1280" width="4.140625" customWidth="1"/>
    <col min="1281" max="1281" width="14.42578125" customWidth="1"/>
    <col min="1282" max="1282" width="14" customWidth="1"/>
    <col min="1283" max="1283" width="10.5703125" customWidth="1"/>
    <col min="1284" max="1284" width="9.85546875" customWidth="1"/>
    <col min="1285" max="1285" width="18" customWidth="1"/>
    <col min="1286" max="1286" width="19" customWidth="1"/>
    <col min="1287" max="1287" width="20.42578125" customWidth="1"/>
    <col min="1288" max="1288" width="2.42578125" customWidth="1"/>
    <col min="1536" max="1536" width="4.140625" customWidth="1"/>
    <col min="1537" max="1537" width="14.42578125" customWidth="1"/>
    <col min="1538" max="1538" width="14" customWidth="1"/>
    <col min="1539" max="1539" width="10.5703125" customWidth="1"/>
    <col min="1540" max="1540" width="9.85546875" customWidth="1"/>
    <col min="1541" max="1541" width="18" customWidth="1"/>
    <col min="1542" max="1542" width="19" customWidth="1"/>
    <col min="1543" max="1543" width="20.42578125" customWidth="1"/>
    <col min="1544" max="1544" width="2.42578125" customWidth="1"/>
    <col min="1792" max="1792" width="4.140625" customWidth="1"/>
    <col min="1793" max="1793" width="14.42578125" customWidth="1"/>
    <col min="1794" max="1794" width="14" customWidth="1"/>
    <col min="1795" max="1795" width="10.5703125" customWidth="1"/>
    <col min="1796" max="1796" width="9.85546875" customWidth="1"/>
    <col min="1797" max="1797" width="18" customWidth="1"/>
    <col min="1798" max="1798" width="19" customWidth="1"/>
    <col min="1799" max="1799" width="20.42578125" customWidth="1"/>
    <col min="1800" max="1800" width="2.42578125" customWidth="1"/>
    <col min="2048" max="2048" width="4.140625" customWidth="1"/>
    <col min="2049" max="2049" width="14.42578125" customWidth="1"/>
    <col min="2050" max="2050" width="14" customWidth="1"/>
    <col min="2051" max="2051" width="10.5703125" customWidth="1"/>
    <col min="2052" max="2052" width="9.85546875" customWidth="1"/>
    <col min="2053" max="2053" width="18" customWidth="1"/>
    <col min="2054" max="2054" width="19" customWidth="1"/>
    <col min="2055" max="2055" width="20.42578125" customWidth="1"/>
    <col min="2056" max="2056" width="2.42578125" customWidth="1"/>
    <col min="2304" max="2304" width="4.140625" customWidth="1"/>
    <col min="2305" max="2305" width="14.42578125" customWidth="1"/>
    <col min="2306" max="2306" width="14" customWidth="1"/>
    <col min="2307" max="2307" width="10.5703125" customWidth="1"/>
    <col min="2308" max="2308" width="9.85546875" customWidth="1"/>
    <col min="2309" max="2309" width="18" customWidth="1"/>
    <col min="2310" max="2310" width="19" customWidth="1"/>
    <col min="2311" max="2311" width="20.42578125" customWidth="1"/>
    <col min="2312" max="2312" width="2.42578125" customWidth="1"/>
    <col min="2560" max="2560" width="4.140625" customWidth="1"/>
    <col min="2561" max="2561" width="14.42578125" customWidth="1"/>
    <col min="2562" max="2562" width="14" customWidth="1"/>
    <col min="2563" max="2563" width="10.5703125" customWidth="1"/>
    <col min="2564" max="2564" width="9.85546875" customWidth="1"/>
    <col min="2565" max="2565" width="18" customWidth="1"/>
    <col min="2566" max="2566" width="19" customWidth="1"/>
    <col min="2567" max="2567" width="20.42578125" customWidth="1"/>
    <col min="2568" max="2568" width="2.42578125" customWidth="1"/>
    <col min="2816" max="2816" width="4.140625" customWidth="1"/>
    <col min="2817" max="2817" width="14.42578125" customWidth="1"/>
    <col min="2818" max="2818" width="14" customWidth="1"/>
    <col min="2819" max="2819" width="10.5703125" customWidth="1"/>
    <col min="2820" max="2820" width="9.85546875" customWidth="1"/>
    <col min="2821" max="2821" width="18" customWidth="1"/>
    <col min="2822" max="2822" width="19" customWidth="1"/>
    <col min="2823" max="2823" width="20.42578125" customWidth="1"/>
    <col min="2824" max="2824" width="2.42578125" customWidth="1"/>
    <col min="3072" max="3072" width="4.140625" customWidth="1"/>
    <col min="3073" max="3073" width="14.42578125" customWidth="1"/>
    <col min="3074" max="3074" width="14" customWidth="1"/>
    <col min="3075" max="3075" width="10.5703125" customWidth="1"/>
    <col min="3076" max="3076" width="9.85546875" customWidth="1"/>
    <col min="3077" max="3077" width="18" customWidth="1"/>
    <col min="3078" max="3078" width="19" customWidth="1"/>
    <col min="3079" max="3079" width="20.42578125" customWidth="1"/>
    <col min="3080" max="3080" width="2.42578125" customWidth="1"/>
    <col min="3328" max="3328" width="4.140625" customWidth="1"/>
    <col min="3329" max="3329" width="14.42578125" customWidth="1"/>
    <col min="3330" max="3330" width="14" customWidth="1"/>
    <col min="3331" max="3331" width="10.5703125" customWidth="1"/>
    <col min="3332" max="3332" width="9.85546875" customWidth="1"/>
    <col min="3333" max="3333" width="18" customWidth="1"/>
    <col min="3334" max="3334" width="19" customWidth="1"/>
    <col min="3335" max="3335" width="20.42578125" customWidth="1"/>
    <col min="3336" max="3336" width="2.42578125" customWidth="1"/>
    <col min="3584" max="3584" width="4.140625" customWidth="1"/>
    <col min="3585" max="3585" width="14.42578125" customWidth="1"/>
    <col min="3586" max="3586" width="14" customWidth="1"/>
    <col min="3587" max="3587" width="10.5703125" customWidth="1"/>
    <col min="3588" max="3588" width="9.85546875" customWidth="1"/>
    <col min="3589" max="3589" width="18" customWidth="1"/>
    <col min="3590" max="3590" width="19" customWidth="1"/>
    <col min="3591" max="3591" width="20.42578125" customWidth="1"/>
    <col min="3592" max="3592" width="2.42578125" customWidth="1"/>
    <col min="3840" max="3840" width="4.140625" customWidth="1"/>
    <col min="3841" max="3841" width="14.42578125" customWidth="1"/>
    <col min="3842" max="3842" width="14" customWidth="1"/>
    <col min="3843" max="3843" width="10.5703125" customWidth="1"/>
    <col min="3844" max="3844" width="9.85546875" customWidth="1"/>
    <col min="3845" max="3845" width="18" customWidth="1"/>
    <col min="3846" max="3846" width="19" customWidth="1"/>
    <col min="3847" max="3847" width="20.42578125" customWidth="1"/>
    <col min="3848" max="3848" width="2.42578125" customWidth="1"/>
    <col min="4096" max="4096" width="4.140625" customWidth="1"/>
    <col min="4097" max="4097" width="14.42578125" customWidth="1"/>
    <col min="4098" max="4098" width="14" customWidth="1"/>
    <col min="4099" max="4099" width="10.5703125" customWidth="1"/>
    <col min="4100" max="4100" width="9.85546875" customWidth="1"/>
    <col min="4101" max="4101" width="18" customWidth="1"/>
    <col min="4102" max="4102" width="19" customWidth="1"/>
    <col min="4103" max="4103" width="20.42578125" customWidth="1"/>
    <col min="4104" max="4104" width="2.42578125" customWidth="1"/>
    <col min="4352" max="4352" width="4.140625" customWidth="1"/>
    <col min="4353" max="4353" width="14.42578125" customWidth="1"/>
    <col min="4354" max="4354" width="14" customWidth="1"/>
    <col min="4355" max="4355" width="10.5703125" customWidth="1"/>
    <col min="4356" max="4356" width="9.85546875" customWidth="1"/>
    <col min="4357" max="4357" width="18" customWidth="1"/>
    <col min="4358" max="4358" width="19" customWidth="1"/>
    <col min="4359" max="4359" width="20.42578125" customWidth="1"/>
    <col min="4360" max="4360" width="2.42578125" customWidth="1"/>
    <col min="4608" max="4608" width="4.140625" customWidth="1"/>
    <col min="4609" max="4609" width="14.42578125" customWidth="1"/>
    <col min="4610" max="4610" width="14" customWidth="1"/>
    <col min="4611" max="4611" width="10.5703125" customWidth="1"/>
    <col min="4612" max="4612" width="9.85546875" customWidth="1"/>
    <col min="4613" max="4613" width="18" customWidth="1"/>
    <col min="4614" max="4614" width="19" customWidth="1"/>
    <col min="4615" max="4615" width="20.42578125" customWidth="1"/>
    <col min="4616" max="4616" width="2.42578125" customWidth="1"/>
    <col min="4864" max="4864" width="4.140625" customWidth="1"/>
    <col min="4865" max="4865" width="14.42578125" customWidth="1"/>
    <col min="4866" max="4866" width="14" customWidth="1"/>
    <col min="4867" max="4867" width="10.5703125" customWidth="1"/>
    <col min="4868" max="4868" width="9.85546875" customWidth="1"/>
    <col min="4869" max="4869" width="18" customWidth="1"/>
    <col min="4870" max="4870" width="19" customWidth="1"/>
    <col min="4871" max="4871" width="20.42578125" customWidth="1"/>
    <col min="4872" max="4872" width="2.42578125" customWidth="1"/>
    <col min="5120" max="5120" width="4.140625" customWidth="1"/>
    <col min="5121" max="5121" width="14.42578125" customWidth="1"/>
    <col min="5122" max="5122" width="14" customWidth="1"/>
    <col min="5123" max="5123" width="10.5703125" customWidth="1"/>
    <col min="5124" max="5124" width="9.85546875" customWidth="1"/>
    <col min="5125" max="5125" width="18" customWidth="1"/>
    <col min="5126" max="5126" width="19" customWidth="1"/>
    <col min="5127" max="5127" width="20.42578125" customWidth="1"/>
    <col min="5128" max="5128" width="2.42578125" customWidth="1"/>
    <col min="5376" max="5376" width="4.140625" customWidth="1"/>
    <col min="5377" max="5377" width="14.42578125" customWidth="1"/>
    <col min="5378" max="5378" width="14" customWidth="1"/>
    <col min="5379" max="5379" width="10.5703125" customWidth="1"/>
    <col min="5380" max="5380" width="9.85546875" customWidth="1"/>
    <col min="5381" max="5381" width="18" customWidth="1"/>
    <col min="5382" max="5382" width="19" customWidth="1"/>
    <col min="5383" max="5383" width="20.42578125" customWidth="1"/>
    <col min="5384" max="5384" width="2.42578125" customWidth="1"/>
    <col min="5632" max="5632" width="4.140625" customWidth="1"/>
    <col min="5633" max="5633" width="14.42578125" customWidth="1"/>
    <col min="5634" max="5634" width="14" customWidth="1"/>
    <col min="5635" max="5635" width="10.5703125" customWidth="1"/>
    <col min="5636" max="5636" width="9.85546875" customWidth="1"/>
    <col min="5637" max="5637" width="18" customWidth="1"/>
    <col min="5638" max="5638" width="19" customWidth="1"/>
    <col min="5639" max="5639" width="20.42578125" customWidth="1"/>
    <col min="5640" max="5640" width="2.42578125" customWidth="1"/>
    <col min="5888" max="5888" width="4.140625" customWidth="1"/>
    <col min="5889" max="5889" width="14.42578125" customWidth="1"/>
    <col min="5890" max="5890" width="14" customWidth="1"/>
    <col min="5891" max="5891" width="10.5703125" customWidth="1"/>
    <col min="5892" max="5892" width="9.85546875" customWidth="1"/>
    <col min="5893" max="5893" width="18" customWidth="1"/>
    <col min="5894" max="5894" width="19" customWidth="1"/>
    <col min="5895" max="5895" width="20.42578125" customWidth="1"/>
    <col min="5896" max="5896" width="2.42578125" customWidth="1"/>
    <col min="6144" max="6144" width="4.140625" customWidth="1"/>
    <col min="6145" max="6145" width="14.42578125" customWidth="1"/>
    <col min="6146" max="6146" width="14" customWidth="1"/>
    <col min="6147" max="6147" width="10.5703125" customWidth="1"/>
    <col min="6148" max="6148" width="9.85546875" customWidth="1"/>
    <col min="6149" max="6149" width="18" customWidth="1"/>
    <col min="6150" max="6150" width="19" customWidth="1"/>
    <col min="6151" max="6151" width="20.42578125" customWidth="1"/>
    <col min="6152" max="6152" width="2.42578125" customWidth="1"/>
    <col min="6400" max="6400" width="4.140625" customWidth="1"/>
    <col min="6401" max="6401" width="14.42578125" customWidth="1"/>
    <col min="6402" max="6402" width="14" customWidth="1"/>
    <col min="6403" max="6403" width="10.5703125" customWidth="1"/>
    <col min="6404" max="6404" width="9.85546875" customWidth="1"/>
    <col min="6405" max="6405" width="18" customWidth="1"/>
    <col min="6406" max="6406" width="19" customWidth="1"/>
    <col min="6407" max="6407" width="20.42578125" customWidth="1"/>
    <col min="6408" max="6408" width="2.42578125" customWidth="1"/>
    <col min="6656" max="6656" width="4.140625" customWidth="1"/>
    <col min="6657" max="6657" width="14.42578125" customWidth="1"/>
    <col min="6658" max="6658" width="14" customWidth="1"/>
    <col min="6659" max="6659" width="10.5703125" customWidth="1"/>
    <col min="6660" max="6660" width="9.85546875" customWidth="1"/>
    <col min="6661" max="6661" width="18" customWidth="1"/>
    <col min="6662" max="6662" width="19" customWidth="1"/>
    <col min="6663" max="6663" width="20.42578125" customWidth="1"/>
    <col min="6664" max="6664" width="2.42578125" customWidth="1"/>
    <col min="6912" max="6912" width="4.140625" customWidth="1"/>
    <col min="6913" max="6913" width="14.42578125" customWidth="1"/>
    <col min="6914" max="6914" width="14" customWidth="1"/>
    <col min="6915" max="6915" width="10.5703125" customWidth="1"/>
    <col min="6916" max="6916" width="9.85546875" customWidth="1"/>
    <col min="6917" max="6917" width="18" customWidth="1"/>
    <col min="6918" max="6918" width="19" customWidth="1"/>
    <col min="6919" max="6919" width="20.42578125" customWidth="1"/>
    <col min="6920" max="6920" width="2.42578125" customWidth="1"/>
    <col min="7168" max="7168" width="4.140625" customWidth="1"/>
    <col min="7169" max="7169" width="14.42578125" customWidth="1"/>
    <col min="7170" max="7170" width="14" customWidth="1"/>
    <col min="7171" max="7171" width="10.5703125" customWidth="1"/>
    <col min="7172" max="7172" width="9.85546875" customWidth="1"/>
    <col min="7173" max="7173" width="18" customWidth="1"/>
    <col min="7174" max="7174" width="19" customWidth="1"/>
    <col min="7175" max="7175" width="20.42578125" customWidth="1"/>
    <col min="7176" max="7176" width="2.42578125" customWidth="1"/>
    <col min="7424" max="7424" width="4.140625" customWidth="1"/>
    <col min="7425" max="7425" width="14.42578125" customWidth="1"/>
    <col min="7426" max="7426" width="14" customWidth="1"/>
    <col min="7427" max="7427" width="10.5703125" customWidth="1"/>
    <col min="7428" max="7428" width="9.85546875" customWidth="1"/>
    <col min="7429" max="7429" width="18" customWidth="1"/>
    <col min="7430" max="7430" width="19" customWidth="1"/>
    <col min="7431" max="7431" width="20.42578125" customWidth="1"/>
    <col min="7432" max="7432" width="2.42578125" customWidth="1"/>
    <col min="7680" max="7680" width="4.140625" customWidth="1"/>
    <col min="7681" max="7681" width="14.42578125" customWidth="1"/>
    <col min="7682" max="7682" width="14" customWidth="1"/>
    <col min="7683" max="7683" width="10.5703125" customWidth="1"/>
    <col min="7684" max="7684" width="9.85546875" customWidth="1"/>
    <col min="7685" max="7685" width="18" customWidth="1"/>
    <col min="7686" max="7686" width="19" customWidth="1"/>
    <col min="7687" max="7687" width="20.42578125" customWidth="1"/>
    <col min="7688" max="7688" width="2.42578125" customWidth="1"/>
    <col min="7936" max="7936" width="4.140625" customWidth="1"/>
    <col min="7937" max="7937" width="14.42578125" customWidth="1"/>
    <col min="7938" max="7938" width="14" customWidth="1"/>
    <col min="7939" max="7939" width="10.5703125" customWidth="1"/>
    <col min="7940" max="7940" width="9.85546875" customWidth="1"/>
    <col min="7941" max="7941" width="18" customWidth="1"/>
    <col min="7942" max="7942" width="19" customWidth="1"/>
    <col min="7943" max="7943" width="20.42578125" customWidth="1"/>
    <col min="7944" max="7944" width="2.42578125" customWidth="1"/>
    <col min="8192" max="8192" width="4.140625" customWidth="1"/>
    <col min="8193" max="8193" width="14.42578125" customWidth="1"/>
    <col min="8194" max="8194" width="14" customWidth="1"/>
    <col min="8195" max="8195" width="10.5703125" customWidth="1"/>
    <col min="8196" max="8196" width="9.85546875" customWidth="1"/>
    <col min="8197" max="8197" width="18" customWidth="1"/>
    <col min="8198" max="8198" width="19" customWidth="1"/>
    <col min="8199" max="8199" width="20.42578125" customWidth="1"/>
    <col min="8200" max="8200" width="2.42578125" customWidth="1"/>
    <col min="8448" max="8448" width="4.140625" customWidth="1"/>
    <col min="8449" max="8449" width="14.42578125" customWidth="1"/>
    <col min="8450" max="8450" width="14" customWidth="1"/>
    <col min="8451" max="8451" width="10.5703125" customWidth="1"/>
    <col min="8452" max="8452" width="9.85546875" customWidth="1"/>
    <col min="8453" max="8453" width="18" customWidth="1"/>
    <col min="8454" max="8454" width="19" customWidth="1"/>
    <col min="8455" max="8455" width="20.42578125" customWidth="1"/>
    <col min="8456" max="8456" width="2.42578125" customWidth="1"/>
    <col min="8704" max="8704" width="4.140625" customWidth="1"/>
    <col min="8705" max="8705" width="14.42578125" customWidth="1"/>
    <col min="8706" max="8706" width="14" customWidth="1"/>
    <col min="8707" max="8707" width="10.5703125" customWidth="1"/>
    <col min="8708" max="8708" width="9.85546875" customWidth="1"/>
    <col min="8709" max="8709" width="18" customWidth="1"/>
    <col min="8710" max="8710" width="19" customWidth="1"/>
    <col min="8711" max="8711" width="20.42578125" customWidth="1"/>
    <col min="8712" max="8712" width="2.42578125" customWidth="1"/>
    <col min="8960" max="8960" width="4.140625" customWidth="1"/>
    <col min="8961" max="8961" width="14.42578125" customWidth="1"/>
    <col min="8962" max="8962" width="14" customWidth="1"/>
    <col min="8963" max="8963" width="10.5703125" customWidth="1"/>
    <col min="8964" max="8964" width="9.85546875" customWidth="1"/>
    <col min="8965" max="8965" width="18" customWidth="1"/>
    <col min="8966" max="8966" width="19" customWidth="1"/>
    <col min="8967" max="8967" width="20.42578125" customWidth="1"/>
    <col min="8968" max="8968" width="2.42578125" customWidth="1"/>
    <col min="9216" max="9216" width="4.140625" customWidth="1"/>
    <col min="9217" max="9217" width="14.42578125" customWidth="1"/>
    <col min="9218" max="9218" width="14" customWidth="1"/>
    <col min="9219" max="9219" width="10.5703125" customWidth="1"/>
    <col min="9220" max="9220" width="9.85546875" customWidth="1"/>
    <col min="9221" max="9221" width="18" customWidth="1"/>
    <col min="9222" max="9222" width="19" customWidth="1"/>
    <col min="9223" max="9223" width="20.42578125" customWidth="1"/>
    <col min="9224" max="9224" width="2.42578125" customWidth="1"/>
    <col min="9472" max="9472" width="4.140625" customWidth="1"/>
    <col min="9473" max="9473" width="14.42578125" customWidth="1"/>
    <col min="9474" max="9474" width="14" customWidth="1"/>
    <col min="9475" max="9475" width="10.5703125" customWidth="1"/>
    <col min="9476" max="9476" width="9.85546875" customWidth="1"/>
    <col min="9477" max="9477" width="18" customWidth="1"/>
    <col min="9478" max="9478" width="19" customWidth="1"/>
    <col min="9479" max="9479" width="20.42578125" customWidth="1"/>
    <col min="9480" max="9480" width="2.42578125" customWidth="1"/>
    <col min="9728" max="9728" width="4.140625" customWidth="1"/>
    <col min="9729" max="9729" width="14.42578125" customWidth="1"/>
    <col min="9730" max="9730" width="14" customWidth="1"/>
    <col min="9731" max="9731" width="10.5703125" customWidth="1"/>
    <col min="9732" max="9732" width="9.85546875" customWidth="1"/>
    <col min="9733" max="9733" width="18" customWidth="1"/>
    <col min="9734" max="9734" width="19" customWidth="1"/>
    <col min="9735" max="9735" width="20.42578125" customWidth="1"/>
    <col min="9736" max="9736" width="2.42578125" customWidth="1"/>
    <col min="9984" max="9984" width="4.140625" customWidth="1"/>
    <col min="9985" max="9985" width="14.42578125" customWidth="1"/>
    <col min="9986" max="9986" width="14" customWidth="1"/>
    <col min="9987" max="9987" width="10.5703125" customWidth="1"/>
    <col min="9988" max="9988" width="9.85546875" customWidth="1"/>
    <col min="9989" max="9989" width="18" customWidth="1"/>
    <col min="9990" max="9990" width="19" customWidth="1"/>
    <col min="9991" max="9991" width="20.42578125" customWidth="1"/>
    <col min="9992" max="9992" width="2.42578125" customWidth="1"/>
    <col min="10240" max="10240" width="4.140625" customWidth="1"/>
    <col min="10241" max="10241" width="14.42578125" customWidth="1"/>
    <col min="10242" max="10242" width="14" customWidth="1"/>
    <col min="10243" max="10243" width="10.5703125" customWidth="1"/>
    <col min="10244" max="10244" width="9.85546875" customWidth="1"/>
    <col min="10245" max="10245" width="18" customWidth="1"/>
    <col min="10246" max="10246" width="19" customWidth="1"/>
    <col min="10247" max="10247" width="20.42578125" customWidth="1"/>
    <col min="10248" max="10248" width="2.42578125" customWidth="1"/>
    <col min="10496" max="10496" width="4.140625" customWidth="1"/>
    <col min="10497" max="10497" width="14.42578125" customWidth="1"/>
    <col min="10498" max="10498" width="14" customWidth="1"/>
    <col min="10499" max="10499" width="10.5703125" customWidth="1"/>
    <col min="10500" max="10500" width="9.85546875" customWidth="1"/>
    <col min="10501" max="10501" width="18" customWidth="1"/>
    <col min="10502" max="10502" width="19" customWidth="1"/>
    <col min="10503" max="10503" width="20.42578125" customWidth="1"/>
    <col min="10504" max="10504" width="2.42578125" customWidth="1"/>
    <col min="10752" max="10752" width="4.140625" customWidth="1"/>
    <col min="10753" max="10753" width="14.42578125" customWidth="1"/>
    <col min="10754" max="10754" width="14" customWidth="1"/>
    <col min="10755" max="10755" width="10.5703125" customWidth="1"/>
    <col min="10756" max="10756" width="9.85546875" customWidth="1"/>
    <col min="10757" max="10757" width="18" customWidth="1"/>
    <col min="10758" max="10758" width="19" customWidth="1"/>
    <col min="10759" max="10759" width="20.42578125" customWidth="1"/>
    <col min="10760" max="10760" width="2.42578125" customWidth="1"/>
    <col min="11008" max="11008" width="4.140625" customWidth="1"/>
    <col min="11009" max="11009" width="14.42578125" customWidth="1"/>
    <col min="11010" max="11010" width="14" customWidth="1"/>
    <col min="11011" max="11011" width="10.5703125" customWidth="1"/>
    <col min="11012" max="11012" width="9.85546875" customWidth="1"/>
    <col min="11013" max="11013" width="18" customWidth="1"/>
    <col min="11014" max="11014" width="19" customWidth="1"/>
    <col min="11015" max="11015" width="20.42578125" customWidth="1"/>
    <col min="11016" max="11016" width="2.42578125" customWidth="1"/>
    <col min="11264" max="11264" width="4.140625" customWidth="1"/>
    <col min="11265" max="11265" width="14.42578125" customWidth="1"/>
    <col min="11266" max="11266" width="14" customWidth="1"/>
    <col min="11267" max="11267" width="10.5703125" customWidth="1"/>
    <col min="11268" max="11268" width="9.85546875" customWidth="1"/>
    <col min="11269" max="11269" width="18" customWidth="1"/>
    <col min="11270" max="11270" width="19" customWidth="1"/>
    <col min="11271" max="11271" width="20.42578125" customWidth="1"/>
    <col min="11272" max="11272" width="2.42578125" customWidth="1"/>
    <col min="11520" max="11520" width="4.140625" customWidth="1"/>
    <col min="11521" max="11521" width="14.42578125" customWidth="1"/>
    <col min="11522" max="11522" width="14" customWidth="1"/>
    <col min="11523" max="11523" width="10.5703125" customWidth="1"/>
    <col min="11524" max="11524" width="9.85546875" customWidth="1"/>
    <col min="11525" max="11525" width="18" customWidth="1"/>
    <col min="11526" max="11526" width="19" customWidth="1"/>
    <col min="11527" max="11527" width="20.42578125" customWidth="1"/>
    <col min="11528" max="11528" width="2.42578125" customWidth="1"/>
    <col min="11776" max="11776" width="4.140625" customWidth="1"/>
    <col min="11777" max="11777" width="14.42578125" customWidth="1"/>
    <col min="11778" max="11778" width="14" customWidth="1"/>
    <col min="11779" max="11779" width="10.5703125" customWidth="1"/>
    <col min="11780" max="11780" width="9.85546875" customWidth="1"/>
    <col min="11781" max="11781" width="18" customWidth="1"/>
    <col min="11782" max="11782" width="19" customWidth="1"/>
    <col min="11783" max="11783" width="20.42578125" customWidth="1"/>
    <col min="11784" max="11784" width="2.42578125" customWidth="1"/>
    <col min="12032" max="12032" width="4.140625" customWidth="1"/>
    <col min="12033" max="12033" width="14.42578125" customWidth="1"/>
    <col min="12034" max="12034" width="14" customWidth="1"/>
    <col min="12035" max="12035" width="10.5703125" customWidth="1"/>
    <col min="12036" max="12036" width="9.85546875" customWidth="1"/>
    <col min="12037" max="12037" width="18" customWidth="1"/>
    <col min="12038" max="12038" width="19" customWidth="1"/>
    <col min="12039" max="12039" width="20.42578125" customWidth="1"/>
    <col min="12040" max="12040" width="2.42578125" customWidth="1"/>
    <col min="12288" max="12288" width="4.140625" customWidth="1"/>
    <col min="12289" max="12289" width="14.42578125" customWidth="1"/>
    <col min="12290" max="12290" width="14" customWidth="1"/>
    <col min="12291" max="12291" width="10.5703125" customWidth="1"/>
    <col min="12292" max="12292" width="9.85546875" customWidth="1"/>
    <col min="12293" max="12293" width="18" customWidth="1"/>
    <col min="12294" max="12294" width="19" customWidth="1"/>
    <col min="12295" max="12295" width="20.42578125" customWidth="1"/>
    <col min="12296" max="12296" width="2.42578125" customWidth="1"/>
    <col min="12544" max="12544" width="4.140625" customWidth="1"/>
    <col min="12545" max="12545" width="14.42578125" customWidth="1"/>
    <col min="12546" max="12546" width="14" customWidth="1"/>
    <col min="12547" max="12547" width="10.5703125" customWidth="1"/>
    <col min="12548" max="12548" width="9.85546875" customWidth="1"/>
    <col min="12549" max="12549" width="18" customWidth="1"/>
    <col min="12550" max="12550" width="19" customWidth="1"/>
    <col min="12551" max="12551" width="20.42578125" customWidth="1"/>
    <col min="12552" max="12552" width="2.42578125" customWidth="1"/>
    <col min="12800" max="12800" width="4.140625" customWidth="1"/>
    <col min="12801" max="12801" width="14.42578125" customWidth="1"/>
    <col min="12802" max="12802" width="14" customWidth="1"/>
    <col min="12803" max="12803" width="10.5703125" customWidth="1"/>
    <col min="12804" max="12804" width="9.85546875" customWidth="1"/>
    <col min="12805" max="12805" width="18" customWidth="1"/>
    <col min="12806" max="12806" width="19" customWidth="1"/>
    <col min="12807" max="12807" width="20.42578125" customWidth="1"/>
    <col min="12808" max="12808" width="2.42578125" customWidth="1"/>
    <col min="13056" max="13056" width="4.140625" customWidth="1"/>
    <col min="13057" max="13057" width="14.42578125" customWidth="1"/>
    <col min="13058" max="13058" width="14" customWidth="1"/>
    <col min="13059" max="13059" width="10.5703125" customWidth="1"/>
    <col min="13060" max="13060" width="9.85546875" customWidth="1"/>
    <col min="13061" max="13061" width="18" customWidth="1"/>
    <col min="13062" max="13062" width="19" customWidth="1"/>
    <col min="13063" max="13063" width="20.42578125" customWidth="1"/>
    <col min="13064" max="13064" width="2.42578125" customWidth="1"/>
    <col min="13312" max="13312" width="4.140625" customWidth="1"/>
    <col min="13313" max="13313" width="14.42578125" customWidth="1"/>
    <col min="13314" max="13314" width="14" customWidth="1"/>
    <col min="13315" max="13315" width="10.5703125" customWidth="1"/>
    <col min="13316" max="13316" width="9.85546875" customWidth="1"/>
    <col min="13317" max="13317" width="18" customWidth="1"/>
    <col min="13318" max="13318" width="19" customWidth="1"/>
    <col min="13319" max="13319" width="20.42578125" customWidth="1"/>
    <col min="13320" max="13320" width="2.42578125" customWidth="1"/>
    <col min="13568" max="13568" width="4.140625" customWidth="1"/>
    <col min="13569" max="13569" width="14.42578125" customWidth="1"/>
    <col min="13570" max="13570" width="14" customWidth="1"/>
    <col min="13571" max="13571" width="10.5703125" customWidth="1"/>
    <col min="13572" max="13572" width="9.85546875" customWidth="1"/>
    <col min="13573" max="13573" width="18" customWidth="1"/>
    <col min="13574" max="13574" width="19" customWidth="1"/>
    <col min="13575" max="13575" width="20.42578125" customWidth="1"/>
    <col min="13576" max="13576" width="2.42578125" customWidth="1"/>
    <col min="13824" max="13824" width="4.140625" customWidth="1"/>
    <col min="13825" max="13825" width="14.42578125" customWidth="1"/>
    <col min="13826" max="13826" width="14" customWidth="1"/>
    <col min="13827" max="13827" width="10.5703125" customWidth="1"/>
    <col min="13828" max="13828" width="9.85546875" customWidth="1"/>
    <col min="13829" max="13829" width="18" customWidth="1"/>
    <col min="13830" max="13830" width="19" customWidth="1"/>
    <col min="13831" max="13831" width="20.42578125" customWidth="1"/>
    <col min="13832" max="13832" width="2.42578125" customWidth="1"/>
    <col min="14080" max="14080" width="4.140625" customWidth="1"/>
    <col min="14081" max="14081" width="14.42578125" customWidth="1"/>
    <col min="14082" max="14082" width="14" customWidth="1"/>
    <col min="14083" max="14083" width="10.5703125" customWidth="1"/>
    <col min="14084" max="14084" width="9.85546875" customWidth="1"/>
    <col min="14085" max="14085" width="18" customWidth="1"/>
    <col min="14086" max="14086" width="19" customWidth="1"/>
    <col min="14087" max="14087" width="20.42578125" customWidth="1"/>
    <col min="14088" max="14088" width="2.42578125" customWidth="1"/>
    <col min="14336" max="14336" width="4.140625" customWidth="1"/>
    <col min="14337" max="14337" width="14.42578125" customWidth="1"/>
    <col min="14338" max="14338" width="14" customWidth="1"/>
    <col min="14339" max="14339" width="10.5703125" customWidth="1"/>
    <col min="14340" max="14340" width="9.85546875" customWidth="1"/>
    <col min="14341" max="14341" width="18" customWidth="1"/>
    <col min="14342" max="14342" width="19" customWidth="1"/>
    <col min="14343" max="14343" width="20.42578125" customWidth="1"/>
    <col min="14344" max="14344" width="2.42578125" customWidth="1"/>
    <col min="14592" max="14592" width="4.140625" customWidth="1"/>
    <col min="14593" max="14593" width="14.42578125" customWidth="1"/>
    <col min="14594" max="14594" width="14" customWidth="1"/>
    <col min="14595" max="14595" width="10.5703125" customWidth="1"/>
    <col min="14596" max="14596" width="9.85546875" customWidth="1"/>
    <col min="14597" max="14597" width="18" customWidth="1"/>
    <col min="14598" max="14598" width="19" customWidth="1"/>
    <col min="14599" max="14599" width="20.42578125" customWidth="1"/>
    <col min="14600" max="14600" width="2.42578125" customWidth="1"/>
    <col min="14848" max="14848" width="4.140625" customWidth="1"/>
    <col min="14849" max="14849" width="14.42578125" customWidth="1"/>
    <col min="14850" max="14850" width="14" customWidth="1"/>
    <col min="14851" max="14851" width="10.5703125" customWidth="1"/>
    <col min="14852" max="14852" width="9.85546875" customWidth="1"/>
    <col min="14853" max="14853" width="18" customWidth="1"/>
    <col min="14854" max="14854" width="19" customWidth="1"/>
    <col min="14855" max="14855" width="20.42578125" customWidth="1"/>
    <col min="14856" max="14856" width="2.42578125" customWidth="1"/>
    <col min="15104" max="15104" width="4.140625" customWidth="1"/>
    <col min="15105" max="15105" width="14.42578125" customWidth="1"/>
    <col min="15106" max="15106" width="14" customWidth="1"/>
    <col min="15107" max="15107" width="10.5703125" customWidth="1"/>
    <col min="15108" max="15108" width="9.85546875" customWidth="1"/>
    <col min="15109" max="15109" width="18" customWidth="1"/>
    <col min="15110" max="15110" width="19" customWidth="1"/>
    <col min="15111" max="15111" width="20.42578125" customWidth="1"/>
    <col min="15112" max="15112" width="2.42578125" customWidth="1"/>
    <col min="15360" max="15360" width="4.140625" customWidth="1"/>
    <col min="15361" max="15361" width="14.42578125" customWidth="1"/>
    <col min="15362" max="15362" width="14" customWidth="1"/>
    <col min="15363" max="15363" width="10.5703125" customWidth="1"/>
    <col min="15364" max="15364" width="9.85546875" customWidth="1"/>
    <col min="15365" max="15365" width="18" customWidth="1"/>
    <col min="15366" max="15366" width="19" customWidth="1"/>
    <col min="15367" max="15367" width="20.42578125" customWidth="1"/>
    <col min="15368" max="15368" width="2.42578125" customWidth="1"/>
    <col min="15616" max="15616" width="4.140625" customWidth="1"/>
    <col min="15617" max="15617" width="14.42578125" customWidth="1"/>
    <col min="15618" max="15618" width="14" customWidth="1"/>
    <col min="15619" max="15619" width="10.5703125" customWidth="1"/>
    <col min="15620" max="15620" width="9.85546875" customWidth="1"/>
    <col min="15621" max="15621" width="18" customWidth="1"/>
    <col min="15622" max="15622" width="19" customWidth="1"/>
    <col min="15623" max="15623" width="20.42578125" customWidth="1"/>
    <col min="15624" max="15624" width="2.42578125" customWidth="1"/>
    <col min="15872" max="15872" width="4.140625" customWidth="1"/>
    <col min="15873" max="15873" width="14.42578125" customWidth="1"/>
    <col min="15874" max="15874" width="14" customWidth="1"/>
    <col min="15875" max="15875" width="10.5703125" customWidth="1"/>
    <col min="15876" max="15876" width="9.85546875" customWidth="1"/>
    <col min="15877" max="15877" width="18" customWidth="1"/>
    <col min="15878" max="15878" width="19" customWidth="1"/>
    <col min="15879" max="15879" width="20.42578125" customWidth="1"/>
    <col min="15880" max="15880" width="2.42578125" customWidth="1"/>
    <col min="16128" max="16128" width="4.140625" customWidth="1"/>
    <col min="16129" max="16129" width="14.42578125" customWidth="1"/>
    <col min="16130" max="16130" width="14" customWidth="1"/>
    <col min="16131" max="16131" width="10.5703125" customWidth="1"/>
    <col min="16132" max="16132" width="9.85546875" customWidth="1"/>
    <col min="16133" max="16133" width="18" customWidth="1"/>
    <col min="16134" max="16134" width="19" customWidth="1"/>
    <col min="16135" max="16135" width="20.42578125" customWidth="1"/>
    <col min="16136" max="16136" width="2.42578125" customWidth="1"/>
  </cols>
  <sheetData>
    <row r="1" spans="1:8" x14ac:dyDescent="0.25">
      <c r="A1" s="56"/>
      <c r="B1" s="19" t="s">
        <v>269</v>
      </c>
      <c r="C1" s="19"/>
      <c r="D1" s="21"/>
      <c r="E1" s="21"/>
      <c r="F1" s="56"/>
      <c r="G1" s="56"/>
      <c r="H1" s="56"/>
    </row>
    <row r="2" spans="1:8" x14ac:dyDescent="0.25">
      <c r="A2" s="56"/>
      <c r="B2" s="19" t="s">
        <v>58</v>
      </c>
      <c r="C2" s="21"/>
      <c r="D2" s="21"/>
      <c r="E2" s="21"/>
      <c r="F2" s="56"/>
      <c r="G2" s="3"/>
      <c r="H2" s="56"/>
    </row>
    <row r="3" spans="1:8" x14ac:dyDescent="0.25">
      <c r="A3" s="56"/>
      <c r="B3" s="19" t="str">
        <f>+[1]Vinterhvede!B3</f>
        <v>Danneskiold-Samsøes Allé 9</v>
      </c>
      <c r="C3" s="21"/>
      <c r="D3" s="21"/>
      <c r="E3" s="21"/>
      <c r="F3" s="22" t="s">
        <v>60</v>
      </c>
      <c r="G3" s="21"/>
      <c r="H3" s="56"/>
    </row>
    <row r="4" spans="1:8" x14ac:dyDescent="0.25">
      <c r="A4" s="56"/>
      <c r="B4" s="19" t="str">
        <f>+[1]Vinterhvede!B4</f>
        <v>1434 København K</v>
      </c>
      <c r="C4" s="21"/>
      <c r="D4" s="21"/>
      <c r="E4" s="21"/>
      <c r="F4" s="22" t="str">
        <f>+_xlfn.CONCAT("i hænde senest den ", Revisorerklæring!A3,".")</f>
        <v>i hænde senest den 18.11.2025.</v>
      </c>
      <c r="G4" s="21"/>
      <c r="H4" s="56"/>
    </row>
    <row r="5" spans="1:8" x14ac:dyDescent="0.25">
      <c r="A5" s="56"/>
      <c r="B5" s="62"/>
      <c r="C5" s="56"/>
      <c r="D5" s="56"/>
      <c r="E5" s="56"/>
      <c r="F5" s="63"/>
      <c r="G5" s="56"/>
      <c r="H5" s="56"/>
    </row>
    <row r="6" spans="1:8" x14ac:dyDescent="0.25">
      <c r="A6" s="56"/>
      <c r="B6" s="62"/>
      <c r="C6" s="56"/>
      <c r="D6" s="56"/>
      <c r="E6" s="56"/>
      <c r="F6" s="63"/>
      <c r="G6" s="56"/>
      <c r="H6" s="56"/>
    </row>
    <row r="7" spans="1:8" x14ac:dyDescent="0.25">
      <c r="A7" s="56"/>
      <c r="B7" s="56"/>
      <c r="C7" s="56"/>
      <c r="D7" s="56"/>
      <c r="E7" s="56"/>
      <c r="F7" s="56"/>
      <c r="G7" s="56"/>
      <c r="H7" s="56"/>
    </row>
    <row r="8" spans="1:8" x14ac:dyDescent="0.25">
      <c r="A8" s="56"/>
      <c r="B8" s="21" t="str">
        <f>+_xlfn.CONCAT("    Opgørelse over salg af afgiftspligtig vintersæd i efteråret ",Revisorerklæring!A2,".", " Høstår ",Revisorerklæring!A1)</f>
        <v xml:space="preserve">    Opgørelse over salg af afgiftspligtig vintersæd i efteråret 2025. Høstår 2025/26</v>
      </c>
      <c r="C8" s="21"/>
      <c r="D8" s="21"/>
      <c r="E8" s="21"/>
      <c r="F8" s="21"/>
      <c r="G8" s="21"/>
      <c r="H8" s="56"/>
    </row>
    <row r="9" spans="1:8" x14ac:dyDescent="0.25">
      <c r="A9" s="56"/>
      <c r="B9" s="64" t="s">
        <v>147</v>
      </c>
      <c r="C9" s="65" t="s">
        <v>63</v>
      </c>
      <c r="D9" s="66" t="s">
        <v>64</v>
      </c>
      <c r="E9" s="67" t="s">
        <v>65</v>
      </c>
      <c r="F9" s="66" t="s">
        <v>148</v>
      </c>
      <c r="G9" s="91" t="s">
        <v>67</v>
      </c>
      <c r="H9" s="92"/>
    </row>
    <row r="10" spans="1:8" x14ac:dyDescent="0.25">
      <c r="A10" s="56"/>
      <c r="B10" s="85" t="s">
        <v>162</v>
      </c>
      <c r="C10" s="56"/>
      <c r="D10" s="93"/>
      <c r="E10" s="56"/>
      <c r="F10" s="73"/>
      <c r="G10" s="94"/>
      <c r="H10" s="78"/>
    </row>
    <row r="11" spans="1:8" x14ac:dyDescent="0.25">
      <c r="A11" s="56"/>
      <c r="B11" s="40" t="s">
        <v>86</v>
      </c>
      <c r="C11" s="41" t="s">
        <v>163</v>
      </c>
      <c r="D11" s="42">
        <v>65</v>
      </c>
      <c r="E11" s="41">
        <v>45160202</v>
      </c>
      <c r="F11" s="73"/>
      <c r="G11" s="94">
        <f t="shared" ref="G11:G18" si="0">SUM(F11*D11/100)</f>
        <v>0</v>
      </c>
      <c r="H11" s="78"/>
    </row>
    <row r="12" spans="1:8" x14ac:dyDescent="0.25">
      <c r="A12" s="56"/>
      <c r="B12" s="40"/>
      <c r="C12" s="41"/>
      <c r="D12" s="42"/>
      <c r="E12" s="41"/>
      <c r="F12" s="73"/>
      <c r="G12" s="94">
        <f t="shared" si="0"/>
        <v>0</v>
      </c>
      <c r="H12" s="78"/>
    </row>
    <row r="13" spans="1:8" x14ac:dyDescent="0.25">
      <c r="A13" s="56"/>
      <c r="B13" s="40"/>
      <c r="C13" s="41"/>
      <c r="D13" s="42"/>
      <c r="E13" s="41"/>
      <c r="F13" s="73"/>
      <c r="G13" s="94">
        <f t="shared" si="0"/>
        <v>0</v>
      </c>
      <c r="H13" s="78"/>
    </row>
    <row r="14" spans="1:8" x14ac:dyDescent="0.25">
      <c r="A14" s="56"/>
      <c r="B14" s="76"/>
      <c r="C14" s="41"/>
      <c r="D14" s="42"/>
      <c r="E14" s="41"/>
      <c r="F14" s="73"/>
      <c r="G14" s="94">
        <f t="shared" si="0"/>
        <v>0</v>
      </c>
      <c r="H14" s="78"/>
    </row>
    <row r="15" spans="1:8" x14ac:dyDescent="0.25">
      <c r="A15" s="56"/>
      <c r="B15" s="76"/>
      <c r="C15" s="41"/>
      <c r="D15" s="42"/>
      <c r="E15" s="41"/>
      <c r="F15" s="73"/>
      <c r="G15" s="94">
        <f t="shared" si="0"/>
        <v>0</v>
      </c>
      <c r="H15" s="78"/>
    </row>
    <row r="16" spans="1:8" x14ac:dyDescent="0.25">
      <c r="A16" s="56"/>
      <c r="B16" s="76"/>
      <c r="C16" s="41"/>
      <c r="D16" s="42"/>
      <c r="E16" s="41"/>
      <c r="F16" s="73"/>
      <c r="G16" s="94">
        <f t="shared" si="0"/>
        <v>0</v>
      </c>
      <c r="H16" s="78"/>
    </row>
    <row r="17" spans="1:8" x14ac:dyDescent="0.25">
      <c r="A17" s="56"/>
      <c r="B17" s="76"/>
      <c r="C17" s="41"/>
      <c r="D17" s="42"/>
      <c r="E17" s="41"/>
      <c r="F17" s="73"/>
      <c r="G17" s="94">
        <f t="shared" si="0"/>
        <v>0</v>
      </c>
      <c r="H17" s="78"/>
    </row>
    <row r="18" spans="1:8" x14ac:dyDescent="0.25">
      <c r="A18" s="56"/>
      <c r="B18" s="76"/>
      <c r="C18" s="41"/>
      <c r="D18" s="42"/>
      <c r="E18" s="41"/>
      <c r="F18" s="73"/>
      <c r="G18" s="94">
        <f t="shared" si="0"/>
        <v>0</v>
      </c>
      <c r="H18" s="78"/>
    </row>
    <row r="19" spans="1:8" x14ac:dyDescent="0.25">
      <c r="A19" s="56"/>
      <c r="B19" s="79" t="s">
        <v>164</v>
      </c>
      <c r="C19" s="52"/>
      <c r="D19" s="72"/>
      <c r="E19" s="72"/>
      <c r="F19" s="80">
        <f>SUM(F11:F18)</f>
        <v>0</v>
      </c>
      <c r="G19" s="81">
        <f>SUM(G11:G18)</f>
        <v>0</v>
      </c>
      <c r="H19" s="78"/>
    </row>
    <row r="20" spans="1:8" x14ac:dyDescent="0.25">
      <c r="A20" s="56"/>
      <c r="B20" s="72" t="s">
        <v>115</v>
      </c>
      <c r="C20" s="72"/>
      <c r="D20" s="72"/>
      <c r="E20" s="82">
        <v>310</v>
      </c>
      <c r="F20" s="83">
        <v>0.25</v>
      </c>
      <c r="G20" s="84">
        <f>SUM(G19*F20)</f>
        <v>0</v>
      </c>
      <c r="H20" s="78"/>
    </row>
    <row r="21" spans="1:8" x14ac:dyDescent="0.25">
      <c r="A21" s="56"/>
      <c r="B21" s="85" t="s">
        <v>165</v>
      </c>
      <c r="C21" s="56"/>
      <c r="F21" s="56"/>
      <c r="G21" s="95">
        <f>SUM(G19+G20)</f>
        <v>0</v>
      </c>
      <c r="H21" s="78"/>
    </row>
    <row r="22" spans="1:8" x14ac:dyDescent="0.25">
      <c r="A22" s="56"/>
      <c r="B22" s="56"/>
      <c r="C22" s="56"/>
      <c r="D22" s="56"/>
      <c r="E22" s="56"/>
      <c r="F22" s="56"/>
      <c r="G22" s="87"/>
      <c r="H22" s="56"/>
    </row>
    <row r="23" spans="1:8" x14ac:dyDescent="0.25">
      <c r="A23" s="56"/>
      <c r="B23" s="56" t="s">
        <v>117</v>
      </c>
      <c r="C23" s="56"/>
      <c r="F23" s="56"/>
      <c r="G23" s="87"/>
      <c r="H23" s="56"/>
    </row>
    <row r="24" spans="1:8" x14ac:dyDescent="0.25">
      <c r="A24" s="56"/>
      <c r="B24" s="56"/>
      <c r="C24" s="56"/>
      <c r="F24" s="56"/>
      <c r="G24" s="87"/>
      <c r="H24" s="56"/>
    </row>
    <row r="25" spans="1:8" x14ac:dyDescent="0.25">
      <c r="A25" s="56"/>
      <c r="B25" s="88" t="s">
        <v>118</v>
      </c>
      <c r="C25" s="85"/>
      <c r="D25" s="85"/>
      <c r="E25" s="56"/>
      <c r="F25" s="89"/>
      <c r="G25" s="56"/>
      <c r="H25" s="56"/>
    </row>
    <row r="26" spans="1:8" x14ac:dyDescent="0.25">
      <c r="A26" s="56"/>
      <c r="B26" s="88" t="s">
        <v>119</v>
      </c>
      <c r="C26" s="56"/>
      <c r="D26" s="56"/>
      <c r="E26" s="56"/>
      <c r="F26" s="89"/>
      <c r="G26" s="56"/>
      <c r="H26" s="56"/>
    </row>
    <row r="27" spans="1:8" x14ac:dyDescent="0.25">
      <c r="A27" s="56"/>
      <c r="B27" s="51"/>
      <c r="C27" s="56"/>
      <c r="E27" s="56"/>
      <c r="F27" s="89"/>
      <c r="G27" s="56"/>
      <c r="H27" s="56"/>
    </row>
    <row r="28" spans="1:8" x14ac:dyDescent="0.25">
      <c r="A28" s="56"/>
      <c r="B28" s="56" t="s">
        <v>120</v>
      </c>
      <c r="C28" s="56"/>
      <c r="D28" s="56"/>
      <c r="E28" s="56"/>
      <c r="F28" s="56"/>
      <c r="G28" s="56"/>
      <c r="H28" s="56"/>
    </row>
    <row r="29" spans="1:8" x14ac:dyDescent="0.25">
      <c r="A29" s="56"/>
      <c r="B29" s="56"/>
      <c r="C29" s="56"/>
      <c r="D29" s="56"/>
      <c r="E29" s="56"/>
      <c r="F29" s="56"/>
      <c r="G29" s="56"/>
      <c r="H29" s="56"/>
    </row>
    <row r="30" spans="1:8" x14ac:dyDescent="0.25">
      <c r="A30" s="56"/>
      <c r="B30" s="56"/>
      <c r="F30" s="56"/>
      <c r="G30" s="56"/>
      <c r="H30" s="56"/>
    </row>
    <row r="31" spans="1:8" x14ac:dyDescent="0.25">
      <c r="A31" s="56"/>
      <c r="B31" s="56"/>
      <c r="C31" s="56"/>
      <c r="D31" s="56"/>
      <c r="E31" s="56"/>
      <c r="F31" s="56"/>
      <c r="G31" s="56"/>
      <c r="H31" s="56"/>
    </row>
    <row r="32" spans="1:8" x14ac:dyDescent="0.25">
      <c r="A32" s="56"/>
      <c r="B32" s="56"/>
      <c r="C32" s="56"/>
      <c r="D32" s="56"/>
      <c r="E32" s="56"/>
      <c r="F32" s="56"/>
      <c r="G32" s="56"/>
      <c r="H32" s="56"/>
    </row>
    <row r="33" spans="1:9" x14ac:dyDescent="0.25">
      <c r="A33" s="56"/>
      <c r="F33" s="56"/>
      <c r="G33" s="56"/>
      <c r="H33" s="56"/>
    </row>
    <row r="34" spans="1:9" x14ac:dyDescent="0.25">
      <c r="A34" s="56"/>
      <c r="F34" s="56"/>
      <c r="G34" s="56"/>
      <c r="H34" s="56"/>
    </row>
    <row r="35" spans="1:9" x14ac:dyDescent="0.25">
      <c r="A35" s="56"/>
      <c r="H35" s="56"/>
    </row>
    <row r="36" spans="1:9" x14ac:dyDescent="0.25">
      <c r="A36" s="56"/>
      <c r="B36" s="56"/>
      <c r="H36" s="56"/>
    </row>
    <row r="37" spans="1:9" x14ac:dyDescent="0.25">
      <c r="A37" s="56"/>
      <c r="H37" s="56"/>
    </row>
    <row r="38" spans="1:9" ht="13.35" customHeight="1" x14ac:dyDescent="0.25">
      <c r="A38" s="56"/>
      <c r="H38" s="56"/>
    </row>
    <row r="39" spans="1:9" ht="13.35" customHeight="1" x14ac:dyDescent="0.25">
      <c r="A39" s="56"/>
      <c r="B39" s="1"/>
      <c r="C39" s="2"/>
      <c r="D39" s="2"/>
      <c r="E39" s="2"/>
      <c r="F39" s="2"/>
      <c r="G39" s="2"/>
      <c r="H39" s="2"/>
      <c r="I39" s="2"/>
    </row>
    <row r="40" spans="1:9" ht="13.35" customHeight="1" x14ac:dyDescent="0.25">
      <c r="B40" s="1"/>
      <c r="C40" s="2"/>
      <c r="D40" s="2"/>
      <c r="E40" s="2"/>
      <c r="F40" s="2"/>
      <c r="G40" s="2"/>
      <c r="H40" s="2"/>
      <c r="I40" s="2"/>
    </row>
    <row r="41" spans="1:9" s="21" customFormat="1" ht="13.35" customHeight="1" x14ac:dyDescent="0.2">
      <c r="B41" s="2"/>
      <c r="C41" s="2"/>
      <c r="D41" s="2"/>
      <c r="E41" s="2"/>
      <c r="F41" s="2"/>
      <c r="G41" s="2"/>
      <c r="H41" s="2"/>
      <c r="I41" s="2"/>
    </row>
    <row r="42" spans="1:9" ht="13.35" customHeight="1" x14ac:dyDescent="0.25">
      <c r="A42" s="21"/>
      <c r="B42" s="2"/>
      <c r="C42" s="2"/>
      <c r="D42" s="2"/>
      <c r="E42" s="2"/>
      <c r="F42" s="2"/>
      <c r="G42" s="2"/>
      <c r="H42" s="2"/>
      <c r="I42" s="2"/>
    </row>
    <row r="43" spans="1:9" ht="13.35" customHeight="1" x14ac:dyDescent="0.25">
      <c r="B43" s="5"/>
      <c r="C43" s="2"/>
      <c r="D43" s="2"/>
      <c r="E43" s="2"/>
      <c r="F43" s="2"/>
      <c r="G43" s="2"/>
      <c r="H43" s="2"/>
      <c r="I43" s="2"/>
    </row>
    <row r="44" spans="1:9" ht="13.35" customHeight="1" x14ac:dyDescent="0.25">
      <c r="B44" s="1"/>
      <c r="C44" s="2"/>
      <c r="D44" s="2"/>
      <c r="E44" s="2"/>
      <c r="F44" s="2"/>
      <c r="G44" s="2"/>
      <c r="H44" s="2"/>
      <c r="I44" s="2"/>
    </row>
    <row r="45" spans="1:9" ht="13.35" customHeight="1" x14ac:dyDescent="0.25">
      <c r="B45" s="1"/>
      <c r="C45" s="2"/>
      <c r="D45" s="2"/>
      <c r="E45" s="2"/>
      <c r="F45" s="2"/>
      <c r="G45" s="2"/>
      <c r="H45" s="2"/>
      <c r="I45" s="2"/>
    </row>
    <row r="46" spans="1:9" ht="13.35" customHeight="1" x14ac:dyDescent="0.25">
      <c r="B46" s="5"/>
      <c r="C46" s="2"/>
      <c r="D46" s="2"/>
      <c r="E46" s="2"/>
      <c r="F46" s="2"/>
      <c r="G46" s="2"/>
      <c r="H46" s="2"/>
      <c r="I46" s="2"/>
    </row>
    <row r="47" spans="1:9" ht="13.35" customHeight="1" x14ac:dyDescent="0.25">
      <c r="B47" s="1"/>
      <c r="C47" s="2"/>
      <c r="D47" s="2"/>
      <c r="E47" s="2"/>
      <c r="F47" s="2"/>
      <c r="G47" s="2"/>
      <c r="H47" s="2"/>
      <c r="I47" s="2"/>
    </row>
    <row r="48" spans="1:9" ht="13.35" customHeight="1" x14ac:dyDescent="0.25">
      <c r="B48" s="1"/>
      <c r="C48" s="2"/>
      <c r="D48" s="2"/>
      <c r="E48" s="2"/>
      <c r="F48" s="2"/>
      <c r="G48" s="2"/>
      <c r="H48" s="2"/>
      <c r="I48" s="2"/>
    </row>
    <row r="49" spans="1:9" ht="13.35" customHeight="1" x14ac:dyDescent="0.25">
      <c r="B49" s="2"/>
      <c r="C49" s="2"/>
      <c r="D49" s="2"/>
      <c r="E49" s="2"/>
      <c r="F49" s="2"/>
      <c r="G49" s="2"/>
      <c r="H49" s="2"/>
      <c r="I49" s="2"/>
    </row>
    <row r="50" spans="1:9" ht="13.35" customHeight="1" x14ac:dyDescent="0.25">
      <c r="B50" s="2"/>
      <c r="C50" s="2"/>
      <c r="D50" s="2"/>
      <c r="E50" s="2"/>
      <c r="F50" s="2"/>
      <c r="G50" s="2"/>
      <c r="H50" s="2"/>
      <c r="I50" s="2"/>
    </row>
    <row r="51" spans="1:9" ht="13.35" customHeight="1" x14ac:dyDescent="0.25">
      <c r="B51" s="2"/>
      <c r="C51" s="2"/>
      <c r="D51" s="2"/>
      <c r="E51" s="2"/>
      <c r="F51" s="2"/>
      <c r="G51" s="2"/>
      <c r="H51" s="2"/>
      <c r="I51" s="2"/>
    </row>
    <row r="52" spans="1:9" ht="13.35" customHeight="1" x14ac:dyDescent="0.25">
      <c r="B52" s="2"/>
      <c r="C52" s="2"/>
      <c r="D52" s="2"/>
      <c r="E52" s="2"/>
      <c r="F52" s="2"/>
      <c r="G52" s="2"/>
      <c r="H52" s="2"/>
      <c r="I52" s="2"/>
    </row>
    <row r="53" spans="1:9" ht="13.35" customHeight="1" x14ac:dyDescent="0.25">
      <c r="B53" s="2"/>
      <c r="C53" s="2"/>
      <c r="D53" s="2"/>
      <c r="E53" s="2"/>
      <c r="F53" s="2"/>
      <c r="G53" s="2"/>
      <c r="H53" s="2"/>
      <c r="I53" s="2"/>
    </row>
    <row r="54" spans="1:9" s="21" customFormat="1" ht="13.35" customHeight="1" x14ac:dyDescent="0.25">
      <c r="A54"/>
      <c r="B54" s="2"/>
      <c r="C54" s="2"/>
      <c r="D54" s="2"/>
      <c r="E54" s="2"/>
      <c r="F54" s="2"/>
      <c r="G54" s="2"/>
      <c r="H54" s="2"/>
      <c r="I54" s="2"/>
    </row>
    <row r="55" spans="1:9" ht="13.35" customHeight="1" x14ac:dyDescent="0.25">
      <c r="B55" s="2"/>
      <c r="C55" s="1"/>
      <c r="D55" s="2"/>
      <c r="E55" s="2"/>
      <c r="F55" s="2"/>
      <c r="G55" s="2"/>
      <c r="H55" s="2"/>
      <c r="I55" s="2"/>
    </row>
    <row r="56" spans="1:9" ht="13.35" customHeight="1" x14ac:dyDescent="0.25">
      <c r="A56" s="21"/>
      <c r="B56" s="2"/>
      <c r="C56" s="2"/>
      <c r="D56" s="2"/>
      <c r="E56" s="2"/>
      <c r="F56" s="2"/>
      <c r="G56" s="2"/>
      <c r="H56" s="2"/>
      <c r="I56" s="2"/>
    </row>
    <row r="57" spans="1:9" ht="13.35" customHeight="1" x14ac:dyDescent="0.25">
      <c r="B57" s="2"/>
      <c r="C57" s="2"/>
      <c r="D57" s="2"/>
      <c r="E57" s="2"/>
      <c r="F57" s="2"/>
      <c r="G57" s="2"/>
      <c r="H57" s="2"/>
      <c r="I57" s="2"/>
    </row>
    <row r="58" spans="1:9" ht="13.35" customHeight="1" x14ac:dyDescent="0.25">
      <c r="B58" s="2"/>
      <c r="C58" s="2"/>
      <c r="D58" s="2"/>
      <c r="E58" s="2"/>
      <c r="F58" s="2"/>
      <c r="G58" s="2"/>
      <c r="H58" s="2"/>
      <c r="I58" s="2"/>
    </row>
    <row r="59" spans="1:9" ht="13.35" customHeight="1" x14ac:dyDescent="0.25">
      <c r="B59" s="2"/>
      <c r="C59" s="2"/>
      <c r="D59" s="2"/>
      <c r="E59" s="2"/>
      <c r="F59" s="2"/>
      <c r="G59" s="2"/>
      <c r="H59" s="2"/>
      <c r="I59" s="2"/>
    </row>
    <row r="60" spans="1:9" ht="13.35" customHeight="1" x14ac:dyDescent="0.25">
      <c r="B60" s="2"/>
      <c r="C60" s="2"/>
      <c r="D60" s="2"/>
      <c r="E60" s="2"/>
      <c r="F60" s="2"/>
      <c r="G60" s="2"/>
      <c r="H60" s="2"/>
      <c r="I60" s="2"/>
    </row>
    <row r="61" spans="1:9" ht="13.35" customHeight="1" x14ac:dyDescent="0.25">
      <c r="B61" s="5"/>
      <c r="C61" s="2"/>
      <c r="D61" s="2"/>
      <c r="E61" s="2"/>
      <c r="F61" s="2"/>
      <c r="G61" s="2"/>
      <c r="H61" s="2"/>
      <c r="I61" s="2"/>
    </row>
    <row r="62" spans="1:9" ht="13.35" customHeight="1" x14ac:dyDescent="0.25">
      <c r="B62" s="2"/>
      <c r="C62" s="2"/>
      <c r="D62" s="2"/>
      <c r="E62" s="2"/>
      <c r="F62" s="2"/>
      <c r="G62" s="2"/>
      <c r="H62" s="2"/>
      <c r="I62" s="2"/>
    </row>
    <row r="63" spans="1:9" ht="13.35" customHeight="1" x14ac:dyDescent="0.25">
      <c r="B63" s="2"/>
      <c r="C63" s="2"/>
      <c r="D63" s="2"/>
      <c r="E63" s="2"/>
      <c r="F63" s="2"/>
      <c r="G63" s="2"/>
      <c r="H63" s="2"/>
      <c r="I63" s="2"/>
    </row>
    <row r="64" spans="1:9" ht="13.35" customHeight="1" x14ac:dyDescent="0.25">
      <c r="B64" s="2"/>
      <c r="C64" s="2"/>
      <c r="D64" s="2"/>
      <c r="E64" s="2"/>
      <c r="F64" s="2"/>
      <c r="G64" s="2"/>
      <c r="H64" s="2"/>
      <c r="I64" s="2"/>
    </row>
    <row r="65" spans="2:9" ht="13.35" customHeight="1" x14ac:dyDescent="0.25">
      <c r="B65" s="5"/>
      <c r="C65" s="2"/>
      <c r="D65" s="2"/>
      <c r="E65" s="2"/>
      <c r="F65" s="2"/>
      <c r="G65" s="2"/>
      <c r="H65" s="2"/>
      <c r="I65" s="2"/>
    </row>
    <row r="66" spans="2:9" ht="13.35" customHeight="1" x14ac:dyDescent="0.25">
      <c r="B66" s="2"/>
      <c r="C66" s="2"/>
      <c r="D66" s="2"/>
      <c r="E66" s="2"/>
      <c r="F66" s="2"/>
      <c r="G66" s="2"/>
      <c r="H66" s="2"/>
      <c r="I66" s="2"/>
    </row>
    <row r="67" spans="2:9" ht="13.35" customHeight="1" x14ac:dyDescent="0.25">
      <c r="B67" s="15"/>
      <c r="C67" s="2"/>
      <c r="D67" s="2"/>
      <c r="E67" s="2"/>
      <c r="F67" s="2"/>
      <c r="G67" s="2"/>
      <c r="H67" s="2"/>
      <c r="I67" s="2"/>
    </row>
    <row r="68" spans="2:9" ht="13.35" customHeight="1" x14ac:dyDescent="0.25">
      <c r="B68" s="2"/>
      <c r="C68" s="2"/>
      <c r="D68" s="2"/>
      <c r="E68" s="2"/>
      <c r="F68" s="2"/>
      <c r="G68" s="2"/>
      <c r="H68" s="2"/>
      <c r="I68" s="2"/>
    </row>
    <row r="69" spans="2:9" ht="13.35" customHeight="1" x14ac:dyDescent="0.25">
      <c r="B69" s="2"/>
      <c r="C69" s="2"/>
      <c r="D69" s="2"/>
      <c r="E69" s="2"/>
      <c r="F69" s="2"/>
      <c r="G69" s="2"/>
      <c r="H69" s="2"/>
      <c r="I69" s="2"/>
    </row>
    <row r="70" spans="2:9" ht="13.35" customHeight="1" x14ac:dyDescent="0.25">
      <c r="B70" s="2"/>
      <c r="C70" s="2"/>
      <c r="D70" s="2"/>
      <c r="E70" s="2"/>
      <c r="F70" s="2"/>
      <c r="G70" s="2"/>
      <c r="H70" s="2"/>
      <c r="I70" s="2"/>
    </row>
    <row r="71" spans="2:9" ht="13.35" customHeight="1" x14ac:dyDescent="0.25">
      <c r="B71" s="2"/>
      <c r="C71" s="1"/>
      <c r="D71" s="2"/>
      <c r="E71" s="2"/>
      <c r="F71" s="2"/>
      <c r="G71" s="2"/>
      <c r="H71" s="2"/>
      <c r="I71" s="2"/>
    </row>
    <row r="72" spans="2:9" ht="13.35" customHeight="1" x14ac:dyDescent="0.25">
      <c r="B72" s="2"/>
      <c r="C72" s="2"/>
      <c r="D72" s="2"/>
      <c r="E72" s="2"/>
      <c r="F72" s="2"/>
      <c r="G72" s="2"/>
      <c r="H72" s="2"/>
      <c r="I72" s="2"/>
    </row>
    <row r="73" spans="2:9" ht="13.35" customHeight="1" x14ac:dyDescent="0.25">
      <c r="B73" s="2"/>
      <c r="C73" s="2"/>
      <c r="D73" s="2"/>
      <c r="E73" s="2"/>
      <c r="F73" s="2"/>
      <c r="G73" s="2"/>
      <c r="H73" s="2"/>
      <c r="I73" s="2"/>
    </row>
    <row r="74" spans="2:9" ht="13.35" customHeight="1" x14ac:dyDescent="0.25">
      <c r="B74" s="2"/>
      <c r="C74" s="2"/>
      <c r="D74" s="2"/>
      <c r="E74" s="2"/>
      <c r="F74" s="2"/>
      <c r="G74" s="2"/>
      <c r="H74" s="2"/>
      <c r="I74" s="2"/>
    </row>
    <row r="75" spans="2:9" ht="13.35" customHeight="1" x14ac:dyDescent="0.25">
      <c r="B75" s="2"/>
      <c r="C75" s="2"/>
      <c r="D75" s="2"/>
      <c r="E75" s="2"/>
      <c r="F75" s="2"/>
      <c r="G75" s="2"/>
      <c r="H75" s="2"/>
      <c r="I75" s="2"/>
    </row>
    <row r="76" spans="2:9" ht="13.35" customHeight="1" x14ac:dyDescent="0.25">
      <c r="B76" s="2"/>
      <c r="C76" s="2"/>
      <c r="D76" s="2"/>
      <c r="E76" s="2"/>
      <c r="F76" s="2"/>
      <c r="G76" s="2"/>
      <c r="H76" s="2"/>
      <c r="I76" s="2"/>
    </row>
    <row r="77" spans="2:9" ht="13.35" customHeight="1" x14ac:dyDescent="0.25">
      <c r="B77" s="2"/>
      <c r="C77" s="2"/>
      <c r="D77" s="2"/>
      <c r="E77" s="2"/>
      <c r="F77" s="2"/>
      <c r="G77" s="2"/>
      <c r="H77" s="2"/>
      <c r="I77" s="2"/>
    </row>
    <row r="78" spans="2:9" ht="13.35" customHeight="1" x14ac:dyDescent="0.25">
      <c r="B78" s="2"/>
      <c r="C78" s="2"/>
      <c r="D78" s="2"/>
      <c r="E78" s="2"/>
      <c r="F78" s="2"/>
      <c r="G78" s="2"/>
      <c r="H78" s="2"/>
      <c r="I78" s="2"/>
    </row>
    <row r="79" spans="2:9" ht="13.35" customHeight="1" x14ac:dyDescent="0.25">
      <c r="B79" s="2"/>
      <c r="C79" s="2"/>
      <c r="D79" s="2"/>
      <c r="E79" s="2"/>
      <c r="F79" s="2"/>
      <c r="G79" s="2"/>
      <c r="H79" s="2"/>
      <c r="I79" s="2"/>
    </row>
    <row r="80" spans="2:9" ht="13.35" customHeight="1" x14ac:dyDescent="0.25">
      <c r="B80" s="2"/>
      <c r="C80" s="2"/>
      <c r="D80" s="2"/>
      <c r="E80" s="2"/>
      <c r="F80" s="2"/>
      <c r="G80" s="2"/>
      <c r="H80" s="2"/>
      <c r="I80" s="2"/>
    </row>
    <row r="81" spans="1:9" ht="13.35" customHeight="1" x14ac:dyDescent="0.25">
      <c r="B81" s="2"/>
      <c r="C81" s="2"/>
      <c r="D81" s="2"/>
      <c r="E81" s="2"/>
      <c r="F81" s="2"/>
      <c r="G81" s="2"/>
      <c r="H81" s="2"/>
      <c r="I81" s="2"/>
    </row>
    <row r="82" spans="1:9" ht="13.35" customHeight="1" x14ac:dyDescent="0.25">
      <c r="B82" s="2"/>
      <c r="C82" s="16"/>
      <c r="D82" s="2"/>
      <c r="E82" s="2"/>
      <c r="F82" s="2"/>
      <c r="G82" s="2"/>
      <c r="H82" s="2"/>
      <c r="I82" s="2"/>
    </row>
    <row r="83" spans="1:9" ht="13.35" customHeight="1" x14ac:dyDescent="0.25">
      <c r="B83" s="2"/>
      <c r="C83" s="2"/>
      <c r="D83" s="2"/>
      <c r="E83" s="2"/>
      <c r="F83" s="2"/>
      <c r="G83" s="2"/>
      <c r="H83" s="2"/>
      <c r="I83" s="2"/>
    </row>
    <row r="84" spans="1:9" ht="13.35" customHeight="1" x14ac:dyDescent="0.25">
      <c r="B84" s="2"/>
      <c r="C84" s="2"/>
      <c r="D84" s="2"/>
      <c r="E84" s="2"/>
      <c r="F84" s="2"/>
      <c r="G84" s="2"/>
      <c r="H84" s="2"/>
      <c r="I84" s="2"/>
    </row>
    <row r="85" spans="1:9" ht="13.35" customHeight="1" x14ac:dyDescent="0.25">
      <c r="B85" s="2"/>
      <c r="C85" s="2"/>
      <c r="D85" s="2"/>
      <c r="E85" s="2"/>
      <c r="F85" s="2"/>
      <c r="G85" s="2"/>
      <c r="H85" s="2"/>
      <c r="I85" s="2"/>
    </row>
    <row r="86" spans="1:9" ht="13.35" customHeight="1" x14ac:dyDescent="0.25">
      <c r="B86" s="2"/>
      <c r="C86" s="2"/>
      <c r="D86" s="2"/>
      <c r="E86" s="2"/>
      <c r="F86" s="2"/>
      <c r="G86" s="2"/>
      <c r="H86" s="2"/>
      <c r="I86" s="2"/>
    </row>
    <row r="87" spans="1:9" ht="13.3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3.35" customHeight="1" x14ac:dyDescent="0.25">
      <c r="B88" s="2"/>
      <c r="C88" s="2"/>
      <c r="D88" s="2"/>
      <c r="E88" s="2"/>
      <c r="F88" s="2"/>
      <c r="G88" s="2"/>
      <c r="H88" s="2"/>
      <c r="I88" s="2"/>
    </row>
    <row r="89" spans="1:9" ht="13.35" customHeight="1" x14ac:dyDescent="0.25">
      <c r="A89" s="21"/>
      <c r="B89" s="2"/>
      <c r="C89" s="2"/>
      <c r="D89" s="2"/>
      <c r="E89" s="2"/>
      <c r="F89" s="2"/>
      <c r="G89" s="2"/>
      <c r="H89" s="2"/>
      <c r="I89" s="2"/>
    </row>
    <row r="90" spans="1:9" ht="13.35" customHeight="1" x14ac:dyDescent="0.25">
      <c r="B90" s="5"/>
      <c r="C90" s="2"/>
      <c r="D90" s="2"/>
      <c r="E90" s="2"/>
      <c r="F90" s="2"/>
      <c r="G90" s="2"/>
      <c r="H90" s="2"/>
      <c r="I90" s="2"/>
    </row>
    <row r="91" spans="1:9" s="21" customFormat="1" ht="13.35" customHeight="1" x14ac:dyDescent="0.25">
      <c r="A91"/>
      <c r="B91" s="2"/>
      <c r="C91" s="2"/>
      <c r="D91" s="2"/>
      <c r="E91" s="2"/>
      <c r="F91" s="2"/>
      <c r="G91" s="2"/>
      <c r="H91" s="2"/>
      <c r="I91" s="2"/>
    </row>
    <row r="92" spans="1:9" ht="13.35" customHeight="1" x14ac:dyDescent="0.25">
      <c r="B92" s="2"/>
      <c r="C92" s="2"/>
      <c r="D92" s="2"/>
      <c r="E92" s="2"/>
      <c r="F92" s="2"/>
      <c r="G92" s="2"/>
      <c r="H92" s="2"/>
      <c r="I92" s="2"/>
    </row>
    <row r="93" spans="1:9" ht="13.35" customHeight="1" x14ac:dyDescent="0.25">
      <c r="B93" s="2"/>
      <c r="C93" s="2"/>
      <c r="D93" s="2"/>
      <c r="E93" s="2"/>
      <c r="F93" s="2"/>
      <c r="G93" s="2"/>
      <c r="H93" s="2"/>
      <c r="I93" s="2"/>
    </row>
    <row r="94" spans="1:9" ht="13.35" customHeight="1" x14ac:dyDescent="0.25">
      <c r="B94" s="2"/>
      <c r="C94" s="2"/>
      <c r="D94" s="2"/>
      <c r="E94" s="2"/>
      <c r="F94" s="2"/>
      <c r="G94" s="2"/>
      <c r="H94" s="2"/>
      <c r="I94" s="2"/>
    </row>
    <row r="95" spans="1:9" ht="13.35" customHeight="1" x14ac:dyDescent="0.25">
      <c r="B95" s="2"/>
      <c r="C95" s="2"/>
      <c r="D95" s="2"/>
      <c r="E95" s="2"/>
      <c r="F95" s="2"/>
      <c r="G95" s="2"/>
      <c r="H95" s="2"/>
      <c r="I95" s="2"/>
    </row>
    <row r="96" spans="1:9" ht="13.35" customHeight="1" x14ac:dyDescent="0.25">
      <c r="B96" s="2"/>
      <c r="C96" s="2"/>
      <c r="D96" s="2"/>
      <c r="E96" s="2"/>
      <c r="F96" s="2"/>
      <c r="G96" s="2"/>
      <c r="H96" s="2"/>
      <c r="I96" s="2"/>
    </row>
    <row r="97" spans="2:9" ht="13.35" customHeight="1" x14ac:dyDescent="0.25">
      <c r="B97" s="15"/>
      <c r="C97" s="2"/>
      <c r="D97" s="2"/>
      <c r="E97" s="2"/>
      <c r="F97" s="2"/>
      <c r="G97" s="2"/>
      <c r="H97" s="2"/>
      <c r="I97" s="2"/>
    </row>
    <row r="98" spans="2:9" ht="13.35" customHeight="1" x14ac:dyDescent="0.25">
      <c r="B98" s="2"/>
      <c r="C98" s="2"/>
      <c r="D98" s="2"/>
      <c r="E98" s="2"/>
      <c r="F98" s="2"/>
      <c r="G98" s="2"/>
      <c r="H98" s="2"/>
      <c r="I98" s="2"/>
    </row>
    <row r="99" spans="2:9" ht="13.35" customHeight="1" x14ac:dyDescent="0.25">
      <c r="B99" s="2"/>
      <c r="C99" s="2"/>
      <c r="D99" s="2"/>
      <c r="E99" s="2"/>
      <c r="F99" s="2"/>
      <c r="G99" s="2"/>
      <c r="H99" s="2"/>
      <c r="I99" s="2"/>
    </row>
    <row r="100" spans="2:9" ht="13.35" customHeight="1" x14ac:dyDescent="0.25">
      <c r="B100" s="2"/>
      <c r="C100" s="2"/>
      <c r="D100" s="2"/>
      <c r="E100" s="2"/>
      <c r="F100" s="2"/>
      <c r="G100" s="2"/>
      <c r="H100" s="2"/>
      <c r="I100" s="2"/>
    </row>
    <row r="101" spans="2:9" ht="13.35" customHeight="1" x14ac:dyDescent="0.25">
      <c r="B101" s="2"/>
      <c r="C101" s="2"/>
      <c r="D101" s="2"/>
      <c r="E101" s="2"/>
      <c r="F101" s="2"/>
      <c r="G101" s="2"/>
      <c r="H101" s="2"/>
    </row>
    <row r="102" spans="2:9" ht="13.35" customHeight="1" x14ac:dyDescent="0.25">
      <c r="B102" s="2"/>
      <c r="C102" s="2"/>
      <c r="D102" s="2"/>
      <c r="E102" s="2"/>
      <c r="F102" s="2"/>
      <c r="G102" s="2"/>
      <c r="H102" s="2"/>
    </row>
    <row r="103" spans="2:9" ht="13.35" customHeight="1" x14ac:dyDescent="0.25">
      <c r="B103" s="2"/>
      <c r="C103" s="2"/>
      <c r="D103" s="2"/>
      <c r="E103" s="2"/>
      <c r="F103" s="2"/>
      <c r="G103" s="2"/>
      <c r="H103" s="2"/>
    </row>
    <row r="104" spans="2:9" ht="13.35" customHeight="1" x14ac:dyDescent="0.25">
      <c r="B104" s="2"/>
      <c r="C104" s="2"/>
      <c r="D104" s="2"/>
      <c r="E104" s="2"/>
      <c r="F104" s="2"/>
      <c r="G104" s="2"/>
      <c r="H104" s="2"/>
    </row>
    <row r="105" spans="2:9" ht="13.35" customHeight="1" x14ac:dyDescent="0.25"/>
    <row r="106" spans="2:9" ht="13.35" customHeight="1" x14ac:dyDescent="0.55000000000000004">
      <c r="B106" s="90"/>
    </row>
    <row r="111" spans="2:9" x14ac:dyDescent="0.25">
      <c r="B111" s="22"/>
    </row>
  </sheetData>
  <pageMargins left="0.7" right="0.7" top="0.75" bottom="0.75" header="0.3" footer="0.3"/>
  <pageSetup paperSize="9" orientation="portrait" r:id="rId1"/>
  <headerFooter>
    <oddHeader xml:space="preserve">&amp;RSide 7 af 14
</oddHead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8BF2-625D-4A33-9A3B-EF36ABDFB5CE}">
  <sheetPr codeName="Ark7">
    <tabColor theme="7" tint="0.59999389629810485"/>
  </sheetPr>
  <dimension ref="A1:I112"/>
  <sheetViews>
    <sheetView view="pageLayout" topLeftCell="B1" zoomScaleNormal="100" workbookViewId="0">
      <selection activeCell="F18" sqref="F18"/>
    </sheetView>
  </sheetViews>
  <sheetFormatPr defaultRowHeight="15" outlineLevelCol="1" x14ac:dyDescent="0.25"/>
  <cols>
    <col min="1" max="1" width="10.140625" hidden="1" customWidth="1" outlineLevel="1"/>
    <col min="2" max="2" width="14.42578125" customWidth="1" collapsed="1"/>
    <col min="3" max="3" width="14" customWidth="1"/>
    <col min="4" max="4" width="10.5703125" customWidth="1"/>
    <col min="5" max="5" width="12.85546875" customWidth="1"/>
    <col min="6" max="6" width="18" customWidth="1"/>
    <col min="7" max="7" width="17" customWidth="1"/>
    <col min="8" max="8" width="20.42578125" hidden="1" customWidth="1" outlineLevel="1"/>
    <col min="9" max="9" width="9.140625" collapsed="1"/>
    <col min="256" max="256" width="4.140625" customWidth="1"/>
    <col min="257" max="257" width="14.42578125" customWidth="1"/>
    <col min="258" max="258" width="14" customWidth="1"/>
    <col min="259" max="259" width="10.5703125" customWidth="1"/>
    <col min="260" max="260" width="9.85546875" customWidth="1"/>
    <col min="261" max="261" width="18" customWidth="1"/>
    <col min="262" max="262" width="19" customWidth="1"/>
    <col min="263" max="263" width="20.42578125" customWidth="1"/>
    <col min="264" max="264" width="2.42578125" customWidth="1"/>
    <col min="512" max="512" width="4.140625" customWidth="1"/>
    <col min="513" max="513" width="14.42578125" customWidth="1"/>
    <col min="514" max="514" width="14" customWidth="1"/>
    <col min="515" max="515" width="10.5703125" customWidth="1"/>
    <col min="516" max="516" width="9.85546875" customWidth="1"/>
    <col min="517" max="517" width="18" customWidth="1"/>
    <col min="518" max="518" width="19" customWidth="1"/>
    <col min="519" max="519" width="20.42578125" customWidth="1"/>
    <col min="520" max="520" width="2.42578125" customWidth="1"/>
    <col min="768" max="768" width="4.140625" customWidth="1"/>
    <col min="769" max="769" width="14.42578125" customWidth="1"/>
    <col min="770" max="770" width="14" customWidth="1"/>
    <col min="771" max="771" width="10.5703125" customWidth="1"/>
    <col min="772" max="772" width="9.85546875" customWidth="1"/>
    <col min="773" max="773" width="18" customWidth="1"/>
    <col min="774" max="774" width="19" customWidth="1"/>
    <col min="775" max="775" width="20.42578125" customWidth="1"/>
    <col min="776" max="776" width="2.42578125" customWidth="1"/>
    <col min="1024" max="1024" width="4.140625" customWidth="1"/>
    <col min="1025" max="1025" width="14.42578125" customWidth="1"/>
    <col min="1026" max="1026" width="14" customWidth="1"/>
    <col min="1027" max="1027" width="10.5703125" customWidth="1"/>
    <col min="1028" max="1028" width="9.85546875" customWidth="1"/>
    <col min="1029" max="1029" width="18" customWidth="1"/>
    <col min="1030" max="1030" width="19" customWidth="1"/>
    <col min="1031" max="1031" width="20.42578125" customWidth="1"/>
    <col min="1032" max="1032" width="2.42578125" customWidth="1"/>
    <col min="1280" max="1280" width="4.140625" customWidth="1"/>
    <col min="1281" max="1281" width="14.42578125" customWidth="1"/>
    <col min="1282" max="1282" width="14" customWidth="1"/>
    <col min="1283" max="1283" width="10.5703125" customWidth="1"/>
    <col min="1284" max="1284" width="9.85546875" customWidth="1"/>
    <col min="1285" max="1285" width="18" customWidth="1"/>
    <col min="1286" max="1286" width="19" customWidth="1"/>
    <col min="1287" max="1287" width="20.42578125" customWidth="1"/>
    <col min="1288" max="1288" width="2.42578125" customWidth="1"/>
    <col min="1536" max="1536" width="4.140625" customWidth="1"/>
    <col min="1537" max="1537" width="14.42578125" customWidth="1"/>
    <col min="1538" max="1538" width="14" customWidth="1"/>
    <col min="1539" max="1539" width="10.5703125" customWidth="1"/>
    <col min="1540" max="1540" width="9.85546875" customWidth="1"/>
    <col min="1541" max="1541" width="18" customWidth="1"/>
    <col min="1542" max="1542" width="19" customWidth="1"/>
    <col min="1543" max="1543" width="20.42578125" customWidth="1"/>
    <col min="1544" max="1544" width="2.42578125" customWidth="1"/>
    <col min="1792" max="1792" width="4.140625" customWidth="1"/>
    <col min="1793" max="1793" width="14.42578125" customWidth="1"/>
    <col min="1794" max="1794" width="14" customWidth="1"/>
    <col min="1795" max="1795" width="10.5703125" customWidth="1"/>
    <col min="1796" max="1796" width="9.85546875" customWidth="1"/>
    <col min="1797" max="1797" width="18" customWidth="1"/>
    <col min="1798" max="1798" width="19" customWidth="1"/>
    <col min="1799" max="1799" width="20.42578125" customWidth="1"/>
    <col min="1800" max="1800" width="2.42578125" customWidth="1"/>
    <col min="2048" max="2048" width="4.140625" customWidth="1"/>
    <col min="2049" max="2049" width="14.42578125" customWidth="1"/>
    <col min="2050" max="2050" width="14" customWidth="1"/>
    <col min="2051" max="2051" width="10.5703125" customWidth="1"/>
    <col min="2052" max="2052" width="9.85546875" customWidth="1"/>
    <col min="2053" max="2053" width="18" customWidth="1"/>
    <col min="2054" max="2054" width="19" customWidth="1"/>
    <col min="2055" max="2055" width="20.42578125" customWidth="1"/>
    <col min="2056" max="2056" width="2.42578125" customWidth="1"/>
    <col min="2304" max="2304" width="4.140625" customWidth="1"/>
    <col min="2305" max="2305" width="14.42578125" customWidth="1"/>
    <col min="2306" max="2306" width="14" customWidth="1"/>
    <col min="2307" max="2307" width="10.5703125" customWidth="1"/>
    <col min="2308" max="2308" width="9.85546875" customWidth="1"/>
    <col min="2309" max="2309" width="18" customWidth="1"/>
    <col min="2310" max="2310" width="19" customWidth="1"/>
    <col min="2311" max="2311" width="20.42578125" customWidth="1"/>
    <col min="2312" max="2312" width="2.42578125" customWidth="1"/>
    <col min="2560" max="2560" width="4.140625" customWidth="1"/>
    <col min="2561" max="2561" width="14.42578125" customWidth="1"/>
    <col min="2562" max="2562" width="14" customWidth="1"/>
    <col min="2563" max="2563" width="10.5703125" customWidth="1"/>
    <col min="2564" max="2564" width="9.85546875" customWidth="1"/>
    <col min="2565" max="2565" width="18" customWidth="1"/>
    <col min="2566" max="2566" width="19" customWidth="1"/>
    <col min="2567" max="2567" width="20.42578125" customWidth="1"/>
    <col min="2568" max="2568" width="2.42578125" customWidth="1"/>
    <col min="2816" max="2816" width="4.140625" customWidth="1"/>
    <col min="2817" max="2817" width="14.42578125" customWidth="1"/>
    <col min="2818" max="2818" width="14" customWidth="1"/>
    <col min="2819" max="2819" width="10.5703125" customWidth="1"/>
    <col min="2820" max="2820" width="9.85546875" customWidth="1"/>
    <col min="2821" max="2821" width="18" customWidth="1"/>
    <col min="2822" max="2822" width="19" customWidth="1"/>
    <col min="2823" max="2823" width="20.42578125" customWidth="1"/>
    <col min="2824" max="2824" width="2.42578125" customWidth="1"/>
    <col min="3072" max="3072" width="4.140625" customWidth="1"/>
    <col min="3073" max="3073" width="14.42578125" customWidth="1"/>
    <col min="3074" max="3074" width="14" customWidth="1"/>
    <col min="3075" max="3075" width="10.5703125" customWidth="1"/>
    <col min="3076" max="3076" width="9.85546875" customWidth="1"/>
    <col min="3077" max="3077" width="18" customWidth="1"/>
    <col min="3078" max="3078" width="19" customWidth="1"/>
    <col min="3079" max="3079" width="20.42578125" customWidth="1"/>
    <col min="3080" max="3080" width="2.42578125" customWidth="1"/>
    <col min="3328" max="3328" width="4.140625" customWidth="1"/>
    <col min="3329" max="3329" width="14.42578125" customWidth="1"/>
    <col min="3330" max="3330" width="14" customWidth="1"/>
    <col min="3331" max="3331" width="10.5703125" customWidth="1"/>
    <col min="3332" max="3332" width="9.85546875" customWidth="1"/>
    <col min="3333" max="3333" width="18" customWidth="1"/>
    <col min="3334" max="3334" width="19" customWidth="1"/>
    <col min="3335" max="3335" width="20.42578125" customWidth="1"/>
    <col min="3336" max="3336" width="2.42578125" customWidth="1"/>
    <col min="3584" max="3584" width="4.140625" customWidth="1"/>
    <col min="3585" max="3585" width="14.42578125" customWidth="1"/>
    <col min="3586" max="3586" width="14" customWidth="1"/>
    <col min="3587" max="3587" width="10.5703125" customWidth="1"/>
    <col min="3588" max="3588" width="9.85546875" customWidth="1"/>
    <col min="3589" max="3589" width="18" customWidth="1"/>
    <col min="3590" max="3590" width="19" customWidth="1"/>
    <col min="3591" max="3591" width="20.42578125" customWidth="1"/>
    <col min="3592" max="3592" width="2.42578125" customWidth="1"/>
    <col min="3840" max="3840" width="4.140625" customWidth="1"/>
    <col min="3841" max="3841" width="14.42578125" customWidth="1"/>
    <col min="3842" max="3842" width="14" customWidth="1"/>
    <col min="3843" max="3843" width="10.5703125" customWidth="1"/>
    <col min="3844" max="3844" width="9.85546875" customWidth="1"/>
    <col min="3845" max="3845" width="18" customWidth="1"/>
    <col min="3846" max="3846" width="19" customWidth="1"/>
    <col min="3847" max="3847" width="20.42578125" customWidth="1"/>
    <col min="3848" max="3848" width="2.42578125" customWidth="1"/>
    <col min="4096" max="4096" width="4.140625" customWidth="1"/>
    <col min="4097" max="4097" width="14.42578125" customWidth="1"/>
    <col min="4098" max="4098" width="14" customWidth="1"/>
    <col min="4099" max="4099" width="10.5703125" customWidth="1"/>
    <col min="4100" max="4100" width="9.85546875" customWidth="1"/>
    <col min="4101" max="4101" width="18" customWidth="1"/>
    <col min="4102" max="4102" width="19" customWidth="1"/>
    <col min="4103" max="4103" width="20.42578125" customWidth="1"/>
    <col min="4104" max="4104" width="2.42578125" customWidth="1"/>
    <col min="4352" max="4352" width="4.140625" customWidth="1"/>
    <col min="4353" max="4353" width="14.42578125" customWidth="1"/>
    <col min="4354" max="4354" width="14" customWidth="1"/>
    <col min="4355" max="4355" width="10.5703125" customWidth="1"/>
    <col min="4356" max="4356" width="9.85546875" customWidth="1"/>
    <col min="4357" max="4357" width="18" customWidth="1"/>
    <col min="4358" max="4358" width="19" customWidth="1"/>
    <col min="4359" max="4359" width="20.42578125" customWidth="1"/>
    <col min="4360" max="4360" width="2.42578125" customWidth="1"/>
    <col min="4608" max="4608" width="4.140625" customWidth="1"/>
    <col min="4609" max="4609" width="14.42578125" customWidth="1"/>
    <col min="4610" max="4610" width="14" customWidth="1"/>
    <col min="4611" max="4611" width="10.5703125" customWidth="1"/>
    <col min="4612" max="4612" width="9.85546875" customWidth="1"/>
    <col min="4613" max="4613" width="18" customWidth="1"/>
    <col min="4614" max="4614" width="19" customWidth="1"/>
    <col min="4615" max="4615" width="20.42578125" customWidth="1"/>
    <col min="4616" max="4616" width="2.42578125" customWidth="1"/>
    <col min="4864" max="4864" width="4.140625" customWidth="1"/>
    <col min="4865" max="4865" width="14.42578125" customWidth="1"/>
    <col min="4866" max="4866" width="14" customWidth="1"/>
    <col min="4867" max="4867" width="10.5703125" customWidth="1"/>
    <col min="4868" max="4868" width="9.85546875" customWidth="1"/>
    <col min="4869" max="4869" width="18" customWidth="1"/>
    <col min="4870" max="4870" width="19" customWidth="1"/>
    <col min="4871" max="4871" width="20.42578125" customWidth="1"/>
    <col min="4872" max="4872" width="2.42578125" customWidth="1"/>
    <col min="5120" max="5120" width="4.140625" customWidth="1"/>
    <col min="5121" max="5121" width="14.42578125" customWidth="1"/>
    <col min="5122" max="5122" width="14" customWidth="1"/>
    <col min="5123" max="5123" width="10.5703125" customWidth="1"/>
    <col min="5124" max="5124" width="9.85546875" customWidth="1"/>
    <col min="5125" max="5125" width="18" customWidth="1"/>
    <col min="5126" max="5126" width="19" customWidth="1"/>
    <col min="5127" max="5127" width="20.42578125" customWidth="1"/>
    <col min="5128" max="5128" width="2.42578125" customWidth="1"/>
    <col min="5376" max="5376" width="4.140625" customWidth="1"/>
    <col min="5377" max="5377" width="14.42578125" customWidth="1"/>
    <col min="5378" max="5378" width="14" customWidth="1"/>
    <col min="5379" max="5379" width="10.5703125" customWidth="1"/>
    <col min="5380" max="5380" width="9.85546875" customWidth="1"/>
    <col min="5381" max="5381" width="18" customWidth="1"/>
    <col min="5382" max="5382" width="19" customWidth="1"/>
    <col min="5383" max="5383" width="20.42578125" customWidth="1"/>
    <col min="5384" max="5384" width="2.42578125" customWidth="1"/>
    <col min="5632" max="5632" width="4.140625" customWidth="1"/>
    <col min="5633" max="5633" width="14.42578125" customWidth="1"/>
    <col min="5634" max="5634" width="14" customWidth="1"/>
    <col min="5635" max="5635" width="10.5703125" customWidth="1"/>
    <col min="5636" max="5636" width="9.85546875" customWidth="1"/>
    <col min="5637" max="5637" width="18" customWidth="1"/>
    <col min="5638" max="5638" width="19" customWidth="1"/>
    <col min="5639" max="5639" width="20.42578125" customWidth="1"/>
    <col min="5640" max="5640" width="2.42578125" customWidth="1"/>
    <col min="5888" max="5888" width="4.140625" customWidth="1"/>
    <col min="5889" max="5889" width="14.42578125" customWidth="1"/>
    <col min="5890" max="5890" width="14" customWidth="1"/>
    <col min="5891" max="5891" width="10.5703125" customWidth="1"/>
    <col min="5892" max="5892" width="9.85546875" customWidth="1"/>
    <col min="5893" max="5893" width="18" customWidth="1"/>
    <col min="5894" max="5894" width="19" customWidth="1"/>
    <col min="5895" max="5895" width="20.42578125" customWidth="1"/>
    <col min="5896" max="5896" width="2.42578125" customWidth="1"/>
    <col min="6144" max="6144" width="4.140625" customWidth="1"/>
    <col min="6145" max="6145" width="14.42578125" customWidth="1"/>
    <col min="6146" max="6146" width="14" customWidth="1"/>
    <col min="6147" max="6147" width="10.5703125" customWidth="1"/>
    <col min="6148" max="6148" width="9.85546875" customWidth="1"/>
    <col min="6149" max="6149" width="18" customWidth="1"/>
    <col min="6150" max="6150" width="19" customWidth="1"/>
    <col min="6151" max="6151" width="20.42578125" customWidth="1"/>
    <col min="6152" max="6152" width="2.42578125" customWidth="1"/>
    <col min="6400" max="6400" width="4.140625" customWidth="1"/>
    <col min="6401" max="6401" width="14.42578125" customWidth="1"/>
    <col min="6402" max="6402" width="14" customWidth="1"/>
    <col min="6403" max="6403" width="10.5703125" customWidth="1"/>
    <col min="6404" max="6404" width="9.85546875" customWidth="1"/>
    <col min="6405" max="6405" width="18" customWidth="1"/>
    <col min="6406" max="6406" width="19" customWidth="1"/>
    <col min="6407" max="6407" width="20.42578125" customWidth="1"/>
    <col min="6408" max="6408" width="2.42578125" customWidth="1"/>
    <col min="6656" max="6656" width="4.140625" customWidth="1"/>
    <col min="6657" max="6657" width="14.42578125" customWidth="1"/>
    <col min="6658" max="6658" width="14" customWidth="1"/>
    <col min="6659" max="6659" width="10.5703125" customWidth="1"/>
    <col min="6660" max="6660" width="9.85546875" customWidth="1"/>
    <col min="6661" max="6661" width="18" customWidth="1"/>
    <col min="6662" max="6662" width="19" customWidth="1"/>
    <col min="6663" max="6663" width="20.42578125" customWidth="1"/>
    <col min="6664" max="6664" width="2.42578125" customWidth="1"/>
    <col min="6912" max="6912" width="4.140625" customWidth="1"/>
    <col min="6913" max="6913" width="14.42578125" customWidth="1"/>
    <col min="6914" max="6914" width="14" customWidth="1"/>
    <col min="6915" max="6915" width="10.5703125" customWidth="1"/>
    <col min="6916" max="6916" width="9.85546875" customWidth="1"/>
    <col min="6917" max="6917" width="18" customWidth="1"/>
    <col min="6918" max="6918" width="19" customWidth="1"/>
    <col min="6919" max="6919" width="20.42578125" customWidth="1"/>
    <col min="6920" max="6920" width="2.42578125" customWidth="1"/>
    <col min="7168" max="7168" width="4.140625" customWidth="1"/>
    <col min="7169" max="7169" width="14.42578125" customWidth="1"/>
    <col min="7170" max="7170" width="14" customWidth="1"/>
    <col min="7171" max="7171" width="10.5703125" customWidth="1"/>
    <col min="7172" max="7172" width="9.85546875" customWidth="1"/>
    <col min="7173" max="7173" width="18" customWidth="1"/>
    <col min="7174" max="7174" width="19" customWidth="1"/>
    <col min="7175" max="7175" width="20.42578125" customWidth="1"/>
    <col min="7176" max="7176" width="2.42578125" customWidth="1"/>
    <col min="7424" max="7424" width="4.140625" customWidth="1"/>
    <col min="7425" max="7425" width="14.42578125" customWidth="1"/>
    <col min="7426" max="7426" width="14" customWidth="1"/>
    <col min="7427" max="7427" width="10.5703125" customWidth="1"/>
    <col min="7428" max="7428" width="9.85546875" customWidth="1"/>
    <col min="7429" max="7429" width="18" customWidth="1"/>
    <col min="7430" max="7430" width="19" customWidth="1"/>
    <col min="7431" max="7431" width="20.42578125" customWidth="1"/>
    <col min="7432" max="7432" width="2.42578125" customWidth="1"/>
    <col min="7680" max="7680" width="4.140625" customWidth="1"/>
    <col min="7681" max="7681" width="14.42578125" customWidth="1"/>
    <col min="7682" max="7682" width="14" customWidth="1"/>
    <col min="7683" max="7683" width="10.5703125" customWidth="1"/>
    <col min="7684" max="7684" width="9.85546875" customWidth="1"/>
    <col min="7685" max="7685" width="18" customWidth="1"/>
    <col min="7686" max="7686" width="19" customWidth="1"/>
    <col min="7687" max="7687" width="20.42578125" customWidth="1"/>
    <col min="7688" max="7688" width="2.42578125" customWidth="1"/>
    <col min="7936" max="7936" width="4.140625" customWidth="1"/>
    <col min="7937" max="7937" width="14.42578125" customWidth="1"/>
    <col min="7938" max="7938" width="14" customWidth="1"/>
    <col min="7939" max="7939" width="10.5703125" customWidth="1"/>
    <col min="7940" max="7940" width="9.85546875" customWidth="1"/>
    <col min="7941" max="7941" width="18" customWidth="1"/>
    <col min="7942" max="7942" width="19" customWidth="1"/>
    <col min="7943" max="7943" width="20.42578125" customWidth="1"/>
    <col min="7944" max="7944" width="2.42578125" customWidth="1"/>
    <col min="8192" max="8192" width="4.140625" customWidth="1"/>
    <col min="8193" max="8193" width="14.42578125" customWidth="1"/>
    <col min="8194" max="8194" width="14" customWidth="1"/>
    <col min="8195" max="8195" width="10.5703125" customWidth="1"/>
    <col min="8196" max="8196" width="9.85546875" customWidth="1"/>
    <col min="8197" max="8197" width="18" customWidth="1"/>
    <col min="8198" max="8198" width="19" customWidth="1"/>
    <col min="8199" max="8199" width="20.42578125" customWidth="1"/>
    <col min="8200" max="8200" width="2.42578125" customWidth="1"/>
    <col min="8448" max="8448" width="4.140625" customWidth="1"/>
    <col min="8449" max="8449" width="14.42578125" customWidth="1"/>
    <col min="8450" max="8450" width="14" customWidth="1"/>
    <col min="8451" max="8451" width="10.5703125" customWidth="1"/>
    <col min="8452" max="8452" width="9.85546875" customWidth="1"/>
    <col min="8453" max="8453" width="18" customWidth="1"/>
    <col min="8454" max="8454" width="19" customWidth="1"/>
    <col min="8455" max="8455" width="20.42578125" customWidth="1"/>
    <col min="8456" max="8456" width="2.42578125" customWidth="1"/>
    <col min="8704" max="8704" width="4.140625" customWidth="1"/>
    <col min="8705" max="8705" width="14.42578125" customWidth="1"/>
    <col min="8706" max="8706" width="14" customWidth="1"/>
    <col min="8707" max="8707" width="10.5703125" customWidth="1"/>
    <col min="8708" max="8708" width="9.85546875" customWidth="1"/>
    <col min="8709" max="8709" width="18" customWidth="1"/>
    <col min="8710" max="8710" width="19" customWidth="1"/>
    <col min="8711" max="8711" width="20.42578125" customWidth="1"/>
    <col min="8712" max="8712" width="2.42578125" customWidth="1"/>
    <col min="8960" max="8960" width="4.140625" customWidth="1"/>
    <col min="8961" max="8961" width="14.42578125" customWidth="1"/>
    <col min="8962" max="8962" width="14" customWidth="1"/>
    <col min="8963" max="8963" width="10.5703125" customWidth="1"/>
    <col min="8964" max="8964" width="9.85546875" customWidth="1"/>
    <col min="8965" max="8965" width="18" customWidth="1"/>
    <col min="8966" max="8966" width="19" customWidth="1"/>
    <col min="8967" max="8967" width="20.42578125" customWidth="1"/>
    <col min="8968" max="8968" width="2.42578125" customWidth="1"/>
    <col min="9216" max="9216" width="4.140625" customWidth="1"/>
    <col min="9217" max="9217" width="14.42578125" customWidth="1"/>
    <col min="9218" max="9218" width="14" customWidth="1"/>
    <col min="9219" max="9219" width="10.5703125" customWidth="1"/>
    <col min="9220" max="9220" width="9.85546875" customWidth="1"/>
    <col min="9221" max="9221" width="18" customWidth="1"/>
    <col min="9222" max="9222" width="19" customWidth="1"/>
    <col min="9223" max="9223" width="20.42578125" customWidth="1"/>
    <col min="9224" max="9224" width="2.42578125" customWidth="1"/>
    <col min="9472" max="9472" width="4.140625" customWidth="1"/>
    <col min="9473" max="9473" width="14.42578125" customWidth="1"/>
    <col min="9474" max="9474" width="14" customWidth="1"/>
    <col min="9475" max="9475" width="10.5703125" customWidth="1"/>
    <col min="9476" max="9476" width="9.85546875" customWidth="1"/>
    <col min="9477" max="9477" width="18" customWidth="1"/>
    <col min="9478" max="9478" width="19" customWidth="1"/>
    <col min="9479" max="9479" width="20.42578125" customWidth="1"/>
    <col min="9480" max="9480" width="2.42578125" customWidth="1"/>
    <col min="9728" max="9728" width="4.140625" customWidth="1"/>
    <col min="9729" max="9729" width="14.42578125" customWidth="1"/>
    <col min="9730" max="9730" width="14" customWidth="1"/>
    <col min="9731" max="9731" width="10.5703125" customWidth="1"/>
    <col min="9732" max="9732" width="9.85546875" customWidth="1"/>
    <col min="9733" max="9733" width="18" customWidth="1"/>
    <col min="9734" max="9734" width="19" customWidth="1"/>
    <col min="9735" max="9735" width="20.42578125" customWidth="1"/>
    <col min="9736" max="9736" width="2.42578125" customWidth="1"/>
    <col min="9984" max="9984" width="4.140625" customWidth="1"/>
    <col min="9985" max="9985" width="14.42578125" customWidth="1"/>
    <col min="9986" max="9986" width="14" customWidth="1"/>
    <col min="9987" max="9987" width="10.5703125" customWidth="1"/>
    <col min="9988" max="9988" width="9.85546875" customWidth="1"/>
    <col min="9989" max="9989" width="18" customWidth="1"/>
    <col min="9990" max="9990" width="19" customWidth="1"/>
    <col min="9991" max="9991" width="20.42578125" customWidth="1"/>
    <col min="9992" max="9992" width="2.42578125" customWidth="1"/>
    <col min="10240" max="10240" width="4.140625" customWidth="1"/>
    <col min="10241" max="10241" width="14.42578125" customWidth="1"/>
    <col min="10242" max="10242" width="14" customWidth="1"/>
    <col min="10243" max="10243" width="10.5703125" customWidth="1"/>
    <col min="10244" max="10244" width="9.85546875" customWidth="1"/>
    <col min="10245" max="10245" width="18" customWidth="1"/>
    <col min="10246" max="10246" width="19" customWidth="1"/>
    <col min="10247" max="10247" width="20.42578125" customWidth="1"/>
    <col min="10248" max="10248" width="2.42578125" customWidth="1"/>
    <col min="10496" max="10496" width="4.140625" customWidth="1"/>
    <col min="10497" max="10497" width="14.42578125" customWidth="1"/>
    <col min="10498" max="10498" width="14" customWidth="1"/>
    <col min="10499" max="10499" width="10.5703125" customWidth="1"/>
    <col min="10500" max="10500" width="9.85546875" customWidth="1"/>
    <col min="10501" max="10501" width="18" customWidth="1"/>
    <col min="10502" max="10502" width="19" customWidth="1"/>
    <col min="10503" max="10503" width="20.42578125" customWidth="1"/>
    <col min="10504" max="10504" width="2.42578125" customWidth="1"/>
    <col min="10752" max="10752" width="4.140625" customWidth="1"/>
    <col min="10753" max="10753" width="14.42578125" customWidth="1"/>
    <col min="10754" max="10754" width="14" customWidth="1"/>
    <col min="10755" max="10755" width="10.5703125" customWidth="1"/>
    <col min="10756" max="10756" width="9.85546875" customWidth="1"/>
    <col min="10757" max="10757" width="18" customWidth="1"/>
    <col min="10758" max="10758" width="19" customWidth="1"/>
    <col min="10759" max="10759" width="20.42578125" customWidth="1"/>
    <col min="10760" max="10760" width="2.42578125" customWidth="1"/>
    <col min="11008" max="11008" width="4.140625" customWidth="1"/>
    <col min="11009" max="11009" width="14.42578125" customWidth="1"/>
    <col min="11010" max="11010" width="14" customWidth="1"/>
    <col min="11011" max="11011" width="10.5703125" customWidth="1"/>
    <col min="11012" max="11012" width="9.85546875" customWidth="1"/>
    <col min="11013" max="11013" width="18" customWidth="1"/>
    <col min="11014" max="11014" width="19" customWidth="1"/>
    <col min="11015" max="11015" width="20.42578125" customWidth="1"/>
    <col min="11016" max="11016" width="2.42578125" customWidth="1"/>
    <col min="11264" max="11264" width="4.140625" customWidth="1"/>
    <col min="11265" max="11265" width="14.42578125" customWidth="1"/>
    <col min="11266" max="11266" width="14" customWidth="1"/>
    <col min="11267" max="11267" width="10.5703125" customWidth="1"/>
    <col min="11268" max="11268" width="9.85546875" customWidth="1"/>
    <col min="11269" max="11269" width="18" customWidth="1"/>
    <col min="11270" max="11270" width="19" customWidth="1"/>
    <col min="11271" max="11271" width="20.42578125" customWidth="1"/>
    <col min="11272" max="11272" width="2.42578125" customWidth="1"/>
    <col min="11520" max="11520" width="4.140625" customWidth="1"/>
    <col min="11521" max="11521" width="14.42578125" customWidth="1"/>
    <col min="11522" max="11522" width="14" customWidth="1"/>
    <col min="11523" max="11523" width="10.5703125" customWidth="1"/>
    <col min="11524" max="11524" width="9.85546875" customWidth="1"/>
    <col min="11525" max="11525" width="18" customWidth="1"/>
    <col min="11526" max="11526" width="19" customWidth="1"/>
    <col min="11527" max="11527" width="20.42578125" customWidth="1"/>
    <col min="11528" max="11528" width="2.42578125" customWidth="1"/>
    <col min="11776" max="11776" width="4.140625" customWidth="1"/>
    <col min="11777" max="11777" width="14.42578125" customWidth="1"/>
    <col min="11778" max="11778" width="14" customWidth="1"/>
    <col min="11779" max="11779" width="10.5703125" customWidth="1"/>
    <col min="11780" max="11780" width="9.85546875" customWidth="1"/>
    <col min="11781" max="11781" width="18" customWidth="1"/>
    <col min="11782" max="11782" width="19" customWidth="1"/>
    <col min="11783" max="11783" width="20.42578125" customWidth="1"/>
    <col min="11784" max="11784" width="2.42578125" customWidth="1"/>
    <col min="12032" max="12032" width="4.140625" customWidth="1"/>
    <col min="12033" max="12033" width="14.42578125" customWidth="1"/>
    <col min="12034" max="12034" width="14" customWidth="1"/>
    <col min="12035" max="12035" width="10.5703125" customWidth="1"/>
    <col min="12036" max="12036" width="9.85546875" customWidth="1"/>
    <col min="12037" max="12037" width="18" customWidth="1"/>
    <col min="12038" max="12038" width="19" customWidth="1"/>
    <col min="12039" max="12039" width="20.42578125" customWidth="1"/>
    <col min="12040" max="12040" width="2.42578125" customWidth="1"/>
    <col min="12288" max="12288" width="4.140625" customWidth="1"/>
    <col min="12289" max="12289" width="14.42578125" customWidth="1"/>
    <col min="12290" max="12290" width="14" customWidth="1"/>
    <col min="12291" max="12291" width="10.5703125" customWidth="1"/>
    <col min="12292" max="12292" width="9.85546875" customWidth="1"/>
    <col min="12293" max="12293" width="18" customWidth="1"/>
    <col min="12294" max="12294" width="19" customWidth="1"/>
    <col min="12295" max="12295" width="20.42578125" customWidth="1"/>
    <col min="12296" max="12296" width="2.42578125" customWidth="1"/>
    <col min="12544" max="12544" width="4.140625" customWidth="1"/>
    <col min="12545" max="12545" width="14.42578125" customWidth="1"/>
    <col min="12546" max="12546" width="14" customWidth="1"/>
    <col min="12547" max="12547" width="10.5703125" customWidth="1"/>
    <col min="12548" max="12548" width="9.85546875" customWidth="1"/>
    <col min="12549" max="12549" width="18" customWidth="1"/>
    <col min="12550" max="12550" width="19" customWidth="1"/>
    <col min="12551" max="12551" width="20.42578125" customWidth="1"/>
    <col min="12552" max="12552" width="2.42578125" customWidth="1"/>
    <col min="12800" max="12800" width="4.140625" customWidth="1"/>
    <col min="12801" max="12801" width="14.42578125" customWidth="1"/>
    <col min="12802" max="12802" width="14" customWidth="1"/>
    <col min="12803" max="12803" width="10.5703125" customWidth="1"/>
    <col min="12804" max="12804" width="9.85546875" customWidth="1"/>
    <col min="12805" max="12805" width="18" customWidth="1"/>
    <col min="12806" max="12806" width="19" customWidth="1"/>
    <col min="12807" max="12807" width="20.42578125" customWidth="1"/>
    <col min="12808" max="12808" width="2.42578125" customWidth="1"/>
    <col min="13056" max="13056" width="4.140625" customWidth="1"/>
    <col min="13057" max="13057" width="14.42578125" customWidth="1"/>
    <col min="13058" max="13058" width="14" customWidth="1"/>
    <col min="13059" max="13059" width="10.5703125" customWidth="1"/>
    <col min="13060" max="13060" width="9.85546875" customWidth="1"/>
    <col min="13061" max="13061" width="18" customWidth="1"/>
    <col min="13062" max="13062" width="19" customWidth="1"/>
    <col min="13063" max="13063" width="20.42578125" customWidth="1"/>
    <col min="13064" max="13064" width="2.42578125" customWidth="1"/>
    <col min="13312" max="13312" width="4.140625" customWidth="1"/>
    <col min="13313" max="13313" width="14.42578125" customWidth="1"/>
    <col min="13314" max="13314" width="14" customWidth="1"/>
    <col min="13315" max="13315" width="10.5703125" customWidth="1"/>
    <col min="13316" max="13316" width="9.85546875" customWidth="1"/>
    <col min="13317" max="13317" width="18" customWidth="1"/>
    <col min="13318" max="13318" width="19" customWidth="1"/>
    <col min="13319" max="13319" width="20.42578125" customWidth="1"/>
    <col min="13320" max="13320" width="2.42578125" customWidth="1"/>
    <col min="13568" max="13568" width="4.140625" customWidth="1"/>
    <col min="13569" max="13569" width="14.42578125" customWidth="1"/>
    <col min="13570" max="13570" width="14" customWidth="1"/>
    <col min="13571" max="13571" width="10.5703125" customWidth="1"/>
    <col min="13572" max="13572" width="9.85546875" customWidth="1"/>
    <col min="13573" max="13573" width="18" customWidth="1"/>
    <col min="13574" max="13574" width="19" customWidth="1"/>
    <col min="13575" max="13575" width="20.42578125" customWidth="1"/>
    <col min="13576" max="13576" width="2.42578125" customWidth="1"/>
    <col min="13824" max="13824" width="4.140625" customWidth="1"/>
    <col min="13825" max="13825" width="14.42578125" customWidth="1"/>
    <col min="13826" max="13826" width="14" customWidth="1"/>
    <col min="13827" max="13827" width="10.5703125" customWidth="1"/>
    <col min="13828" max="13828" width="9.85546875" customWidth="1"/>
    <col min="13829" max="13829" width="18" customWidth="1"/>
    <col min="13830" max="13830" width="19" customWidth="1"/>
    <col min="13831" max="13831" width="20.42578125" customWidth="1"/>
    <col min="13832" max="13832" width="2.42578125" customWidth="1"/>
    <col min="14080" max="14080" width="4.140625" customWidth="1"/>
    <col min="14081" max="14081" width="14.42578125" customWidth="1"/>
    <col min="14082" max="14082" width="14" customWidth="1"/>
    <col min="14083" max="14083" width="10.5703125" customWidth="1"/>
    <col min="14084" max="14084" width="9.85546875" customWidth="1"/>
    <col min="14085" max="14085" width="18" customWidth="1"/>
    <col min="14086" max="14086" width="19" customWidth="1"/>
    <col min="14087" max="14087" width="20.42578125" customWidth="1"/>
    <col min="14088" max="14088" width="2.42578125" customWidth="1"/>
    <col min="14336" max="14336" width="4.140625" customWidth="1"/>
    <col min="14337" max="14337" width="14.42578125" customWidth="1"/>
    <col min="14338" max="14338" width="14" customWidth="1"/>
    <col min="14339" max="14339" width="10.5703125" customWidth="1"/>
    <col min="14340" max="14340" width="9.85546875" customWidth="1"/>
    <col min="14341" max="14341" width="18" customWidth="1"/>
    <col min="14342" max="14342" width="19" customWidth="1"/>
    <col min="14343" max="14343" width="20.42578125" customWidth="1"/>
    <col min="14344" max="14344" width="2.42578125" customWidth="1"/>
    <col min="14592" max="14592" width="4.140625" customWidth="1"/>
    <col min="14593" max="14593" width="14.42578125" customWidth="1"/>
    <col min="14594" max="14594" width="14" customWidth="1"/>
    <col min="14595" max="14595" width="10.5703125" customWidth="1"/>
    <col min="14596" max="14596" width="9.85546875" customWidth="1"/>
    <col min="14597" max="14597" width="18" customWidth="1"/>
    <col min="14598" max="14598" width="19" customWidth="1"/>
    <col min="14599" max="14599" width="20.42578125" customWidth="1"/>
    <col min="14600" max="14600" width="2.42578125" customWidth="1"/>
    <col min="14848" max="14848" width="4.140625" customWidth="1"/>
    <col min="14849" max="14849" width="14.42578125" customWidth="1"/>
    <col min="14850" max="14850" width="14" customWidth="1"/>
    <col min="14851" max="14851" width="10.5703125" customWidth="1"/>
    <col min="14852" max="14852" width="9.85546875" customWidth="1"/>
    <col min="14853" max="14853" width="18" customWidth="1"/>
    <col min="14854" max="14854" width="19" customWidth="1"/>
    <col min="14855" max="14855" width="20.42578125" customWidth="1"/>
    <col min="14856" max="14856" width="2.42578125" customWidth="1"/>
    <col min="15104" max="15104" width="4.140625" customWidth="1"/>
    <col min="15105" max="15105" width="14.42578125" customWidth="1"/>
    <col min="15106" max="15106" width="14" customWidth="1"/>
    <col min="15107" max="15107" width="10.5703125" customWidth="1"/>
    <col min="15108" max="15108" width="9.85546875" customWidth="1"/>
    <col min="15109" max="15109" width="18" customWidth="1"/>
    <col min="15110" max="15110" width="19" customWidth="1"/>
    <col min="15111" max="15111" width="20.42578125" customWidth="1"/>
    <col min="15112" max="15112" width="2.42578125" customWidth="1"/>
    <col min="15360" max="15360" width="4.140625" customWidth="1"/>
    <col min="15361" max="15361" width="14.42578125" customWidth="1"/>
    <col min="15362" max="15362" width="14" customWidth="1"/>
    <col min="15363" max="15363" width="10.5703125" customWidth="1"/>
    <col min="15364" max="15364" width="9.85546875" customWidth="1"/>
    <col min="15365" max="15365" width="18" customWidth="1"/>
    <col min="15366" max="15366" width="19" customWidth="1"/>
    <col min="15367" max="15367" width="20.42578125" customWidth="1"/>
    <col min="15368" max="15368" width="2.42578125" customWidth="1"/>
    <col min="15616" max="15616" width="4.140625" customWidth="1"/>
    <col min="15617" max="15617" width="14.42578125" customWidth="1"/>
    <col min="15618" max="15618" width="14" customWidth="1"/>
    <col min="15619" max="15619" width="10.5703125" customWidth="1"/>
    <col min="15620" max="15620" width="9.85546875" customWidth="1"/>
    <col min="15621" max="15621" width="18" customWidth="1"/>
    <col min="15622" max="15622" width="19" customWidth="1"/>
    <col min="15623" max="15623" width="20.42578125" customWidth="1"/>
    <col min="15624" max="15624" width="2.42578125" customWidth="1"/>
    <col min="15872" max="15872" width="4.140625" customWidth="1"/>
    <col min="15873" max="15873" width="14.42578125" customWidth="1"/>
    <col min="15874" max="15874" width="14" customWidth="1"/>
    <col min="15875" max="15875" width="10.5703125" customWidth="1"/>
    <col min="15876" max="15876" width="9.85546875" customWidth="1"/>
    <col min="15877" max="15877" width="18" customWidth="1"/>
    <col min="15878" max="15878" width="19" customWidth="1"/>
    <col min="15879" max="15879" width="20.42578125" customWidth="1"/>
    <col min="15880" max="15880" width="2.42578125" customWidth="1"/>
    <col min="16128" max="16128" width="4.140625" customWidth="1"/>
    <col min="16129" max="16129" width="14.42578125" customWidth="1"/>
    <col min="16130" max="16130" width="14" customWidth="1"/>
    <col min="16131" max="16131" width="10.5703125" customWidth="1"/>
    <col min="16132" max="16132" width="9.85546875" customWidth="1"/>
    <col min="16133" max="16133" width="18" customWidth="1"/>
    <col min="16134" max="16134" width="19" customWidth="1"/>
    <col min="16135" max="16135" width="20.42578125" customWidth="1"/>
    <col min="16136" max="16136" width="2.42578125" customWidth="1"/>
  </cols>
  <sheetData>
    <row r="1" spans="1:8" x14ac:dyDescent="0.25">
      <c r="A1" s="56"/>
      <c r="B1" s="19" t="s">
        <v>269</v>
      </c>
      <c r="C1" s="19"/>
      <c r="D1" s="21"/>
      <c r="E1" s="21"/>
      <c r="F1" s="56"/>
      <c r="G1" s="56"/>
      <c r="H1" s="56"/>
    </row>
    <row r="2" spans="1:8" x14ac:dyDescent="0.25">
      <c r="A2" s="56"/>
      <c r="B2" s="19" t="s">
        <v>58</v>
      </c>
      <c r="C2" s="21"/>
      <c r="D2" s="21"/>
      <c r="E2" s="21"/>
      <c r="F2" s="56"/>
      <c r="G2" s="3"/>
      <c r="H2" s="56"/>
    </row>
    <row r="3" spans="1:8" x14ac:dyDescent="0.25">
      <c r="A3" s="56"/>
      <c r="B3" s="19" t="str">
        <f>+[1]Vinterhvede!B3</f>
        <v>Danneskiold-Samsøes Allé 9</v>
      </c>
      <c r="C3" s="21"/>
      <c r="D3" s="21"/>
      <c r="E3" s="21"/>
      <c r="F3" s="22" t="s">
        <v>60</v>
      </c>
      <c r="G3" s="21"/>
      <c r="H3" s="56"/>
    </row>
    <row r="4" spans="1:8" x14ac:dyDescent="0.25">
      <c r="A4" s="56"/>
      <c r="B4" s="19" t="str">
        <f>+[1]Vinterhvede!B4</f>
        <v>1434 København K</v>
      </c>
      <c r="C4" s="21"/>
      <c r="D4" s="21"/>
      <c r="E4" s="21"/>
      <c r="F4" s="22" t="str">
        <f>+_xlfn.CONCAT("i hænde senest den ", Revisorerklæring!A3,".")</f>
        <v>i hænde senest den 18.11.2025.</v>
      </c>
      <c r="G4" s="21"/>
      <c r="H4" s="56"/>
    </row>
    <row r="5" spans="1:8" x14ac:dyDescent="0.25">
      <c r="A5" s="56"/>
      <c r="B5" s="62"/>
      <c r="C5" s="56"/>
      <c r="D5" s="56"/>
      <c r="E5" s="56"/>
      <c r="F5" s="63"/>
      <c r="G5" s="56"/>
      <c r="H5" s="56"/>
    </row>
    <row r="6" spans="1:8" x14ac:dyDescent="0.25">
      <c r="A6" s="56"/>
      <c r="B6" s="62"/>
      <c r="C6" s="56"/>
      <c r="D6" s="56"/>
      <c r="E6" s="56"/>
      <c r="F6" s="63"/>
      <c r="G6" s="56"/>
      <c r="H6" s="56"/>
    </row>
    <row r="7" spans="1:8" x14ac:dyDescent="0.25">
      <c r="A7" s="56"/>
      <c r="B7" s="56"/>
      <c r="C7" s="56"/>
      <c r="D7" s="56"/>
      <c r="E7" s="56"/>
      <c r="F7" s="56"/>
      <c r="G7" s="56"/>
      <c r="H7" s="56"/>
    </row>
    <row r="8" spans="1:8" x14ac:dyDescent="0.25">
      <c r="A8" s="56"/>
      <c r="B8" s="21" t="str">
        <f>+_xlfn.CONCAT("    Opgørelse over salg af afgiftspligtig vintersæd i efteråret ",Revisorerklæring!A2,".", " Høstår ",Revisorerklæring!A1)</f>
        <v xml:space="preserve">    Opgørelse over salg af afgiftspligtig vintersæd i efteråret 2025. Høstår 2025/26</v>
      </c>
      <c r="C8" s="21"/>
      <c r="D8" s="21"/>
      <c r="E8" s="21"/>
      <c r="F8" s="21"/>
      <c r="G8" s="21"/>
      <c r="H8" s="56"/>
    </row>
    <row r="9" spans="1:8" x14ac:dyDescent="0.25">
      <c r="A9" s="56"/>
      <c r="B9" s="64" t="s">
        <v>147</v>
      </c>
      <c r="C9" s="65" t="s">
        <v>63</v>
      </c>
      <c r="D9" s="66" t="s">
        <v>64</v>
      </c>
      <c r="E9" s="67" t="s">
        <v>65</v>
      </c>
      <c r="F9" s="66" t="s">
        <v>148</v>
      </c>
      <c r="G9" s="91" t="s">
        <v>67</v>
      </c>
      <c r="H9" s="92"/>
    </row>
    <row r="10" spans="1:8" x14ac:dyDescent="0.25">
      <c r="A10" s="56"/>
      <c r="B10" s="85" t="s">
        <v>166</v>
      </c>
      <c r="C10" s="56"/>
      <c r="D10" s="93"/>
      <c r="E10" s="56"/>
      <c r="F10" s="73"/>
      <c r="G10" s="94"/>
      <c r="H10" s="78"/>
    </row>
    <row r="11" spans="1:8" x14ac:dyDescent="0.25">
      <c r="A11" s="55" t="str" cm="1">
        <f t="array" ref="A11">_xlfn.IFS(B11=Forædler!$A$1,Forædler!$B$1,B11=Forædler!$A$2,Forædler!$B$2,B11=Forædler!$A$3,Forædler!$B$3,B11=Forædler!$A$4,Forædler!$B$4,B11=Forædler!$A$5,Forædler!$B$5,B11=Forædler!$A$6,Forædler!$B$6,B11=Forædler!$A$7,Forædler!$B$7,B11=Forædler!$A$8,Forædler!$B$8,B11=Forædler!$A$9,Forædler!$B$9,B11=Forædler!$A$10,Forædler!$B$10)</f>
        <v>Saaten Union</v>
      </c>
      <c r="B11" s="40" t="s">
        <v>77</v>
      </c>
      <c r="C11" s="41" t="s">
        <v>268</v>
      </c>
      <c r="D11" s="42">
        <v>188</v>
      </c>
      <c r="E11" s="40">
        <v>60300202</v>
      </c>
      <c r="F11" s="73"/>
      <c r="G11" s="94">
        <f t="shared" ref="G11:G19" si="0">SUM(F11*D11/100)</f>
        <v>0</v>
      </c>
      <c r="H11" s="78"/>
    </row>
    <row r="12" spans="1:8" x14ac:dyDescent="0.25">
      <c r="A12" s="55" t="str" cm="1">
        <f t="array" ref="A12">_xlfn.IFS(B12=Forædler!$A$1,Forædler!$B$1,B12=Forædler!$A$2,Forædler!$B$2,B12=Forædler!$A$3,Forædler!$B$3,B12=Forædler!$A$4,Forædler!$B$4,B12=Forædler!$A$5,Forædler!$B$5,B12=Forædler!$A$6,Forædler!$B$6,B12=Forædler!$A$7,Forædler!$B$7,B12=Forædler!$A$8,Forædler!$B$8,B12=Forædler!$A$9,Forædler!$B$9,B12=Forædler!$A$10,Forædler!$B$10)</f>
        <v>Saaten Union</v>
      </c>
      <c r="B12" s="40" t="s">
        <v>77</v>
      </c>
      <c r="C12" s="41" t="s">
        <v>167</v>
      </c>
      <c r="D12" s="42">
        <v>188</v>
      </c>
      <c r="E12" s="40">
        <v>60301202</v>
      </c>
      <c r="F12" s="73"/>
      <c r="G12" s="94">
        <f t="shared" si="0"/>
        <v>0</v>
      </c>
      <c r="H12" s="78"/>
    </row>
    <row r="13" spans="1:8" x14ac:dyDescent="0.25">
      <c r="A13" s="56"/>
      <c r="B13" s="40"/>
      <c r="C13" s="41"/>
      <c r="D13" s="42"/>
      <c r="E13" s="41"/>
      <c r="F13" s="73"/>
      <c r="G13" s="94">
        <f t="shared" si="0"/>
        <v>0</v>
      </c>
      <c r="H13" s="78"/>
    </row>
    <row r="14" spans="1:8" x14ac:dyDescent="0.25">
      <c r="A14" s="56"/>
      <c r="B14" s="40"/>
      <c r="C14" s="41"/>
      <c r="D14" s="42"/>
      <c r="E14" s="40"/>
      <c r="F14" s="73"/>
      <c r="G14" s="94">
        <f t="shared" si="0"/>
        <v>0</v>
      </c>
      <c r="H14" s="78"/>
    </row>
    <row r="15" spans="1:8" x14ac:dyDescent="0.25">
      <c r="A15" s="56"/>
      <c r="B15" s="40"/>
      <c r="C15" s="41"/>
      <c r="D15" s="42"/>
      <c r="E15" s="40"/>
      <c r="F15" s="73"/>
      <c r="G15" s="94">
        <f t="shared" si="0"/>
        <v>0</v>
      </c>
      <c r="H15" s="78"/>
    </row>
    <row r="16" spans="1:8" x14ac:dyDescent="0.25">
      <c r="A16" s="56"/>
      <c r="B16" s="40"/>
      <c r="C16" s="41"/>
      <c r="D16" s="42"/>
      <c r="E16" s="40"/>
      <c r="F16" s="73"/>
      <c r="G16" s="94">
        <f t="shared" si="0"/>
        <v>0</v>
      </c>
      <c r="H16" s="78"/>
    </row>
    <row r="17" spans="1:8" x14ac:dyDescent="0.25">
      <c r="A17" s="56"/>
      <c r="B17" s="40"/>
      <c r="C17" s="41"/>
      <c r="D17" s="42"/>
      <c r="E17" s="40"/>
      <c r="F17" s="73"/>
      <c r="G17" s="94">
        <f t="shared" si="0"/>
        <v>0</v>
      </c>
      <c r="H17" s="78"/>
    </row>
    <row r="18" spans="1:8" x14ac:dyDescent="0.25">
      <c r="A18" s="56"/>
      <c r="B18" s="40"/>
      <c r="C18" s="41"/>
      <c r="D18" s="42"/>
      <c r="E18" s="40"/>
      <c r="F18" s="73"/>
      <c r="G18" s="94">
        <f t="shared" si="0"/>
        <v>0</v>
      </c>
      <c r="H18" s="78"/>
    </row>
    <row r="19" spans="1:8" x14ac:dyDescent="0.25">
      <c r="A19" s="56"/>
      <c r="B19" s="40"/>
      <c r="C19" s="41"/>
      <c r="D19" s="42"/>
      <c r="E19" s="40"/>
      <c r="F19" s="73"/>
      <c r="G19" s="94">
        <f t="shared" si="0"/>
        <v>0</v>
      </c>
      <c r="H19" s="78"/>
    </row>
    <row r="20" spans="1:8" x14ac:dyDescent="0.25">
      <c r="A20" s="56"/>
      <c r="B20" s="79" t="s">
        <v>168</v>
      </c>
      <c r="C20" s="52"/>
      <c r="D20" s="72"/>
      <c r="E20" s="72"/>
      <c r="F20" s="80">
        <f>SUM(F11:F19)</f>
        <v>0</v>
      </c>
      <c r="G20" s="81">
        <f>SUM(G11:G19)</f>
        <v>0</v>
      </c>
      <c r="H20" s="78"/>
    </row>
    <row r="21" spans="1:8" x14ac:dyDescent="0.25">
      <c r="A21" s="56"/>
      <c r="B21" s="72" t="s">
        <v>115</v>
      </c>
      <c r="C21" s="72"/>
      <c r="D21" s="72"/>
      <c r="E21" s="82">
        <v>310</v>
      </c>
      <c r="F21" s="83">
        <v>0.25</v>
      </c>
      <c r="G21" s="84">
        <f>SUM(G20*F21)</f>
        <v>0</v>
      </c>
      <c r="H21" s="78"/>
    </row>
    <row r="22" spans="1:8" x14ac:dyDescent="0.25">
      <c r="A22" s="56"/>
      <c r="B22" s="85" t="s">
        <v>169</v>
      </c>
      <c r="C22" s="56"/>
      <c r="F22" s="56"/>
      <c r="G22" s="95">
        <f>SUM(G20+G21)</f>
        <v>0</v>
      </c>
      <c r="H22" s="78"/>
    </row>
    <row r="23" spans="1:8" x14ac:dyDescent="0.25">
      <c r="A23" s="56"/>
      <c r="B23" s="56"/>
      <c r="C23" s="56"/>
      <c r="D23" s="56"/>
      <c r="E23" s="56"/>
      <c r="F23" s="56"/>
      <c r="G23" s="87"/>
      <c r="H23" s="56"/>
    </row>
    <row r="24" spans="1:8" x14ac:dyDescent="0.25">
      <c r="A24" s="56"/>
      <c r="B24" s="56" t="s">
        <v>161</v>
      </c>
      <c r="C24" s="56"/>
      <c r="F24" s="56"/>
      <c r="G24" s="87"/>
      <c r="H24" s="56"/>
    </row>
    <row r="25" spans="1:8" x14ac:dyDescent="0.25">
      <c r="A25" s="56"/>
      <c r="B25" s="56"/>
      <c r="C25" s="56"/>
      <c r="F25" s="56"/>
      <c r="G25" s="87"/>
      <c r="H25" s="56"/>
    </row>
    <row r="26" spans="1:8" x14ac:dyDescent="0.25">
      <c r="A26" s="56"/>
      <c r="B26" s="88" t="s">
        <v>118</v>
      </c>
      <c r="C26" s="85"/>
      <c r="D26" s="85"/>
      <c r="E26" s="56"/>
      <c r="F26" s="89"/>
      <c r="G26" s="56"/>
      <c r="H26" s="56"/>
    </row>
    <row r="27" spans="1:8" x14ac:dyDescent="0.25">
      <c r="A27" s="56"/>
      <c r="B27" s="88" t="s">
        <v>119</v>
      </c>
      <c r="C27" s="56"/>
      <c r="D27" s="56"/>
      <c r="E27" s="56"/>
      <c r="F27" s="89"/>
      <c r="G27" s="56"/>
      <c r="H27" s="56"/>
    </row>
    <row r="28" spans="1:8" x14ac:dyDescent="0.25">
      <c r="A28" s="56"/>
      <c r="B28" s="51"/>
      <c r="C28" s="56"/>
      <c r="E28" s="56"/>
      <c r="F28" s="89"/>
      <c r="G28" s="56"/>
      <c r="H28" s="56"/>
    </row>
    <row r="29" spans="1:8" x14ac:dyDescent="0.25">
      <c r="A29" s="56"/>
      <c r="B29" s="56" t="s">
        <v>120</v>
      </c>
      <c r="C29" s="56"/>
      <c r="D29" s="56"/>
      <c r="E29" s="56"/>
      <c r="F29" s="56"/>
      <c r="G29" s="56"/>
      <c r="H29" s="56"/>
    </row>
    <row r="30" spans="1:8" x14ac:dyDescent="0.25">
      <c r="A30" s="56"/>
      <c r="B30" s="56"/>
      <c r="C30" s="56"/>
      <c r="D30" s="56"/>
      <c r="E30" s="56"/>
      <c r="F30" s="56"/>
      <c r="G30" s="56"/>
      <c r="H30" s="56"/>
    </row>
    <row r="31" spans="1:8" x14ac:dyDescent="0.25">
      <c r="A31" s="56"/>
      <c r="B31" s="56"/>
      <c r="F31" s="56"/>
      <c r="G31" s="56"/>
      <c r="H31" s="56"/>
    </row>
    <row r="32" spans="1:8" x14ac:dyDescent="0.25">
      <c r="A32" s="56"/>
      <c r="B32" s="56"/>
      <c r="C32" s="56"/>
      <c r="D32" s="56"/>
      <c r="E32" s="56"/>
      <c r="F32" s="56"/>
      <c r="G32" s="56"/>
      <c r="H32" s="56"/>
    </row>
    <row r="33" spans="1:9" x14ac:dyDescent="0.25">
      <c r="A33" s="56"/>
      <c r="B33" s="56"/>
      <c r="C33" s="56"/>
      <c r="D33" s="56"/>
      <c r="E33" s="56"/>
      <c r="F33" s="56"/>
      <c r="G33" s="56"/>
      <c r="H33" s="56"/>
    </row>
    <row r="34" spans="1:9" x14ac:dyDescent="0.25">
      <c r="A34" s="56"/>
      <c r="F34" s="56"/>
      <c r="G34" s="56"/>
      <c r="H34" s="56"/>
    </row>
    <row r="35" spans="1:9" x14ac:dyDescent="0.25">
      <c r="A35" s="56"/>
      <c r="F35" s="56"/>
      <c r="G35" s="56"/>
      <c r="H35" s="56"/>
    </row>
    <row r="36" spans="1:9" x14ac:dyDescent="0.25">
      <c r="A36" s="56"/>
      <c r="H36" s="56"/>
    </row>
    <row r="37" spans="1:9" x14ac:dyDescent="0.25">
      <c r="A37" s="56"/>
      <c r="B37" s="56"/>
      <c r="H37" s="56"/>
    </row>
    <row r="38" spans="1:9" x14ac:dyDescent="0.25">
      <c r="A38" s="56"/>
      <c r="H38" s="56"/>
    </row>
    <row r="39" spans="1:9" ht="13.35" customHeight="1" x14ac:dyDescent="0.25">
      <c r="A39" s="56"/>
      <c r="H39" s="56"/>
    </row>
    <row r="40" spans="1:9" ht="13.35" customHeight="1" x14ac:dyDescent="0.25">
      <c r="A40" s="56"/>
      <c r="B40" s="1"/>
      <c r="C40" s="2"/>
      <c r="D40" s="2"/>
      <c r="E40" s="2"/>
      <c r="F40" s="2"/>
      <c r="G40" s="2"/>
      <c r="H40" s="2"/>
      <c r="I40" s="2"/>
    </row>
    <row r="41" spans="1:9" ht="13.35" customHeight="1" x14ac:dyDescent="0.25">
      <c r="B41" s="1"/>
      <c r="C41" s="2"/>
      <c r="D41" s="2"/>
      <c r="E41" s="2"/>
      <c r="F41" s="2"/>
      <c r="G41" s="2"/>
      <c r="H41" s="2"/>
      <c r="I41" s="2"/>
    </row>
    <row r="42" spans="1:9" s="21" customFormat="1" ht="13.35" customHeight="1" x14ac:dyDescent="0.2">
      <c r="B42" s="2"/>
      <c r="C42" s="2"/>
      <c r="D42" s="2"/>
      <c r="E42" s="2"/>
      <c r="F42" s="2"/>
      <c r="G42" s="2"/>
      <c r="H42" s="2"/>
      <c r="I42" s="2"/>
    </row>
    <row r="43" spans="1:9" ht="13.35" customHeight="1" x14ac:dyDescent="0.25">
      <c r="A43" s="21"/>
      <c r="B43" s="2"/>
      <c r="C43" s="2"/>
      <c r="D43" s="2"/>
      <c r="E43" s="2"/>
      <c r="F43" s="2"/>
      <c r="G43" s="2"/>
      <c r="H43" s="2"/>
      <c r="I43" s="2"/>
    </row>
    <row r="44" spans="1:9" ht="13.35" customHeight="1" x14ac:dyDescent="0.25">
      <c r="B44" s="5"/>
      <c r="C44" s="2"/>
      <c r="D44" s="2"/>
      <c r="E44" s="2"/>
      <c r="F44" s="2"/>
      <c r="G44" s="2"/>
      <c r="H44" s="2"/>
      <c r="I44" s="2"/>
    </row>
    <row r="45" spans="1:9" ht="13.35" customHeight="1" x14ac:dyDescent="0.25">
      <c r="B45" s="1"/>
      <c r="C45" s="2"/>
      <c r="D45" s="2"/>
      <c r="E45" s="2"/>
      <c r="F45" s="2"/>
      <c r="G45" s="2"/>
      <c r="H45" s="2"/>
      <c r="I45" s="2"/>
    </row>
    <row r="46" spans="1:9" ht="13.35" customHeight="1" x14ac:dyDescent="0.25">
      <c r="B46" s="1"/>
      <c r="C46" s="2"/>
      <c r="D46" s="2"/>
      <c r="E46" s="2"/>
      <c r="F46" s="2"/>
      <c r="G46" s="2"/>
      <c r="H46" s="2"/>
      <c r="I46" s="2"/>
    </row>
    <row r="47" spans="1:9" ht="13.35" customHeight="1" x14ac:dyDescent="0.25">
      <c r="B47" s="5"/>
      <c r="C47" s="2"/>
      <c r="D47" s="2"/>
      <c r="E47" s="2"/>
      <c r="F47" s="2"/>
      <c r="G47" s="2"/>
      <c r="H47" s="2"/>
      <c r="I47" s="2"/>
    </row>
    <row r="48" spans="1:9" ht="13.35" customHeight="1" x14ac:dyDescent="0.25">
      <c r="B48" s="1"/>
      <c r="C48" s="2"/>
      <c r="D48" s="2"/>
      <c r="E48" s="2"/>
      <c r="F48" s="2"/>
      <c r="G48" s="2"/>
      <c r="H48" s="2"/>
      <c r="I48" s="2"/>
    </row>
    <row r="49" spans="1:9" ht="13.35" customHeight="1" x14ac:dyDescent="0.25">
      <c r="B49" s="1"/>
      <c r="C49" s="2"/>
      <c r="D49" s="2"/>
      <c r="E49" s="2"/>
      <c r="F49" s="2"/>
      <c r="G49" s="2"/>
      <c r="H49" s="2"/>
      <c r="I49" s="2"/>
    </row>
    <row r="50" spans="1:9" ht="13.35" customHeight="1" x14ac:dyDescent="0.25">
      <c r="B50" s="2"/>
      <c r="C50" s="2"/>
      <c r="D50" s="2"/>
      <c r="E50" s="2"/>
      <c r="F50" s="2"/>
      <c r="G50" s="2"/>
      <c r="H50" s="2"/>
      <c r="I50" s="2"/>
    </row>
    <row r="51" spans="1:9" ht="13.35" customHeight="1" x14ac:dyDescent="0.25">
      <c r="B51" s="2"/>
      <c r="C51" s="2"/>
      <c r="D51" s="2"/>
      <c r="E51" s="2"/>
      <c r="F51" s="2"/>
      <c r="G51" s="2"/>
      <c r="H51" s="2"/>
      <c r="I51" s="2"/>
    </row>
    <row r="52" spans="1:9" ht="13.35" customHeight="1" x14ac:dyDescent="0.25">
      <c r="B52" s="2"/>
      <c r="C52" s="2"/>
      <c r="D52" s="2"/>
      <c r="E52" s="2"/>
      <c r="F52" s="2"/>
      <c r="G52" s="2"/>
      <c r="H52" s="2"/>
      <c r="I52" s="2"/>
    </row>
    <row r="53" spans="1:9" ht="13.35" customHeight="1" x14ac:dyDescent="0.25">
      <c r="B53" s="2"/>
      <c r="C53" s="2"/>
      <c r="D53" s="2"/>
      <c r="E53" s="2"/>
      <c r="F53" s="2"/>
      <c r="G53" s="2"/>
      <c r="H53" s="2"/>
      <c r="I53" s="2"/>
    </row>
    <row r="54" spans="1:9" ht="13.35" customHeight="1" x14ac:dyDescent="0.25">
      <c r="B54" s="2"/>
      <c r="C54" s="2"/>
      <c r="D54" s="2"/>
      <c r="E54" s="2"/>
      <c r="F54" s="2"/>
      <c r="G54" s="2"/>
      <c r="H54" s="2"/>
      <c r="I54" s="2"/>
    </row>
    <row r="55" spans="1:9" s="21" customFormat="1" ht="13.35" customHeight="1" x14ac:dyDescent="0.25">
      <c r="A55"/>
      <c r="B55" s="2"/>
      <c r="C55" s="2"/>
      <c r="D55" s="2"/>
      <c r="E55" s="2"/>
      <c r="F55" s="2"/>
      <c r="G55" s="2"/>
      <c r="H55" s="2"/>
      <c r="I55" s="2"/>
    </row>
    <row r="56" spans="1:9" ht="13.35" customHeight="1" x14ac:dyDescent="0.25">
      <c r="B56" s="2"/>
      <c r="C56" s="1"/>
      <c r="D56" s="2"/>
      <c r="E56" s="2"/>
      <c r="F56" s="2"/>
      <c r="G56" s="2"/>
      <c r="H56" s="2"/>
      <c r="I56" s="2"/>
    </row>
    <row r="57" spans="1:9" ht="13.35" customHeight="1" x14ac:dyDescent="0.25">
      <c r="A57" s="21"/>
      <c r="B57" s="2"/>
      <c r="C57" s="2"/>
      <c r="D57" s="2"/>
      <c r="E57" s="2"/>
      <c r="F57" s="2"/>
      <c r="G57" s="2"/>
      <c r="H57" s="2"/>
      <c r="I57" s="2"/>
    </row>
    <row r="58" spans="1:9" ht="13.35" customHeight="1" x14ac:dyDescent="0.25">
      <c r="B58" s="2"/>
      <c r="C58" s="2"/>
      <c r="D58" s="2"/>
      <c r="E58" s="2"/>
      <c r="F58" s="2"/>
      <c r="G58" s="2"/>
      <c r="H58" s="2"/>
      <c r="I58" s="2"/>
    </row>
    <row r="59" spans="1:9" ht="13.35" customHeight="1" x14ac:dyDescent="0.25">
      <c r="B59" s="2"/>
      <c r="C59" s="2"/>
      <c r="D59" s="2"/>
      <c r="E59" s="2"/>
      <c r="F59" s="2"/>
      <c r="G59" s="2"/>
      <c r="H59" s="2"/>
      <c r="I59" s="2"/>
    </row>
    <row r="60" spans="1:9" ht="13.35" customHeight="1" x14ac:dyDescent="0.25">
      <c r="B60" s="2"/>
      <c r="C60" s="2"/>
      <c r="D60" s="2"/>
      <c r="E60" s="2"/>
      <c r="F60" s="2"/>
      <c r="G60" s="2"/>
      <c r="H60" s="2"/>
      <c r="I60" s="2"/>
    </row>
    <row r="61" spans="1:9" ht="13.35" customHeight="1" x14ac:dyDescent="0.25">
      <c r="B61" s="2"/>
      <c r="C61" s="2"/>
      <c r="D61" s="2"/>
      <c r="E61" s="2"/>
      <c r="F61" s="2"/>
      <c r="G61" s="2"/>
      <c r="H61" s="2"/>
      <c r="I61" s="2"/>
    </row>
    <row r="62" spans="1:9" ht="13.35" customHeight="1" x14ac:dyDescent="0.25">
      <c r="B62" s="5"/>
      <c r="C62" s="2"/>
      <c r="D62" s="2"/>
      <c r="E62" s="2"/>
      <c r="F62" s="2"/>
      <c r="G62" s="2"/>
      <c r="H62" s="2"/>
      <c r="I62" s="2"/>
    </row>
    <row r="63" spans="1:9" ht="13.35" customHeight="1" x14ac:dyDescent="0.25">
      <c r="B63" s="2"/>
      <c r="C63" s="2"/>
      <c r="D63" s="2"/>
      <c r="E63" s="2"/>
      <c r="F63" s="2"/>
      <c r="G63" s="2"/>
      <c r="H63" s="2"/>
      <c r="I63" s="2"/>
    </row>
    <row r="64" spans="1:9" ht="13.35" customHeight="1" x14ac:dyDescent="0.25">
      <c r="B64" s="2"/>
      <c r="C64" s="2"/>
      <c r="D64" s="2"/>
      <c r="E64" s="2"/>
      <c r="F64" s="2"/>
      <c r="G64" s="2"/>
      <c r="H64" s="2"/>
      <c r="I64" s="2"/>
    </row>
    <row r="65" spans="2:9" ht="13.35" customHeight="1" x14ac:dyDescent="0.25">
      <c r="B65" s="2"/>
      <c r="C65" s="2"/>
      <c r="D65" s="2"/>
      <c r="E65" s="2"/>
      <c r="F65" s="2"/>
      <c r="G65" s="2"/>
      <c r="H65" s="2"/>
      <c r="I65" s="2"/>
    </row>
    <row r="66" spans="2:9" ht="13.35" customHeight="1" x14ac:dyDescent="0.25">
      <c r="B66" s="5"/>
      <c r="C66" s="2"/>
      <c r="D66" s="2"/>
      <c r="E66" s="2"/>
      <c r="F66" s="2"/>
      <c r="G66" s="2"/>
      <c r="H66" s="2"/>
      <c r="I66" s="2"/>
    </row>
    <row r="67" spans="2:9" ht="13.35" customHeight="1" x14ac:dyDescent="0.25">
      <c r="B67" s="2"/>
      <c r="C67" s="2"/>
      <c r="D67" s="2"/>
      <c r="E67" s="2"/>
      <c r="F67" s="2"/>
      <c r="G67" s="2"/>
      <c r="H67" s="2"/>
      <c r="I67" s="2"/>
    </row>
    <row r="68" spans="2:9" ht="13.35" customHeight="1" x14ac:dyDescent="0.25">
      <c r="B68" s="15"/>
      <c r="C68" s="2"/>
      <c r="D68" s="2"/>
      <c r="E68" s="2"/>
      <c r="F68" s="2"/>
      <c r="G68" s="2"/>
      <c r="H68" s="2"/>
      <c r="I68" s="2"/>
    </row>
    <row r="69" spans="2:9" ht="13.35" customHeight="1" x14ac:dyDescent="0.25">
      <c r="B69" s="2"/>
      <c r="C69" s="2"/>
      <c r="D69" s="2"/>
      <c r="E69" s="2"/>
      <c r="F69" s="2"/>
      <c r="G69" s="2"/>
      <c r="H69" s="2"/>
      <c r="I69" s="2"/>
    </row>
    <row r="70" spans="2:9" ht="13.35" customHeight="1" x14ac:dyDescent="0.25">
      <c r="B70" s="2"/>
      <c r="C70" s="2"/>
      <c r="D70" s="2"/>
      <c r="E70" s="2"/>
      <c r="F70" s="2"/>
      <c r="G70" s="2"/>
      <c r="H70" s="2"/>
      <c r="I70" s="2"/>
    </row>
    <row r="71" spans="2:9" ht="13.35" customHeight="1" x14ac:dyDescent="0.25">
      <c r="B71" s="2"/>
      <c r="C71" s="2"/>
      <c r="D71" s="2"/>
      <c r="E71" s="2"/>
      <c r="F71" s="2"/>
      <c r="G71" s="2"/>
      <c r="H71" s="2"/>
      <c r="I71" s="2"/>
    </row>
    <row r="72" spans="2:9" ht="13.35" customHeight="1" x14ac:dyDescent="0.25">
      <c r="B72" s="2"/>
      <c r="C72" s="1"/>
      <c r="D72" s="2"/>
      <c r="E72" s="2"/>
      <c r="F72" s="2"/>
      <c r="G72" s="2"/>
      <c r="H72" s="2"/>
      <c r="I72" s="2"/>
    </row>
    <row r="73" spans="2:9" ht="13.35" customHeight="1" x14ac:dyDescent="0.25">
      <c r="B73" s="2"/>
      <c r="C73" s="2"/>
      <c r="D73" s="2"/>
      <c r="E73" s="2"/>
      <c r="F73" s="2"/>
      <c r="G73" s="2"/>
      <c r="H73" s="2"/>
      <c r="I73" s="2"/>
    </row>
    <row r="74" spans="2:9" ht="13.35" customHeight="1" x14ac:dyDescent="0.25">
      <c r="B74" s="2"/>
      <c r="C74" s="2"/>
      <c r="D74" s="2"/>
      <c r="E74" s="2"/>
      <c r="F74" s="2"/>
      <c r="G74" s="2"/>
      <c r="H74" s="2"/>
      <c r="I74" s="2"/>
    </row>
    <row r="75" spans="2:9" ht="13.35" customHeight="1" x14ac:dyDescent="0.25">
      <c r="B75" s="2"/>
      <c r="C75" s="2"/>
      <c r="D75" s="2"/>
      <c r="E75" s="2"/>
      <c r="F75" s="2"/>
      <c r="G75" s="2"/>
      <c r="H75" s="2"/>
      <c r="I75" s="2"/>
    </row>
    <row r="76" spans="2:9" ht="13.35" customHeight="1" x14ac:dyDescent="0.25">
      <c r="B76" s="2"/>
      <c r="C76" s="2"/>
      <c r="D76" s="2"/>
      <c r="E76" s="2"/>
      <c r="F76" s="2"/>
      <c r="G76" s="2"/>
      <c r="H76" s="2"/>
      <c r="I76" s="2"/>
    </row>
    <row r="77" spans="2:9" ht="13.35" customHeight="1" x14ac:dyDescent="0.25">
      <c r="B77" s="2"/>
      <c r="C77" s="2"/>
      <c r="D77" s="2"/>
      <c r="E77" s="2"/>
      <c r="F77" s="2"/>
      <c r="G77" s="2"/>
      <c r="H77" s="2"/>
      <c r="I77" s="2"/>
    </row>
    <row r="78" spans="2:9" ht="13.35" customHeight="1" x14ac:dyDescent="0.25">
      <c r="B78" s="2"/>
      <c r="C78" s="2"/>
      <c r="D78" s="2"/>
      <c r="E78" s="2"/>
      <c r="F78" s="2"/>
      <c r="G78" s="2"/>
      <c r="H78" s="2"/>
      <c r="I78" s="2"/>
    </row>
    <row r="79" spans="2:9" ht="13.35" customHeight="1" x14ac:dyDescent="0.25">
      <c r="B79" s="2"/>
      <c r="C79" s="2"/>
      <c r="D79" s="2"/>
      <c r="E79" s="2"/>
      <c r="F79" s="2"/>
      <c r="G79" s="2"/>
      <c r="H79" s="2"/>
      <c r="I79" s="2"/>
    </row>
    <row r="80" spans="2:9" ht="13.35" customHeight="1" x14ac:dyDescent="0.25">
      <c r="B80" s="2"/>
      <c r="C80" s="2"/>
      <c r="D80" s="2"/>
      <c r="E80" s="2"/>
      <c r="F80" s="2"/>
      <c r="G80" s="2"/>
      <c r="H80" s="2"/>
      <c r="I80" s="2"/>
    </row>
    <row r="81" spans="1:9" ht="13.35" customHeight="1" x14ac:dyDescent="0.25">
      <c r="B81" s="2"/>
      <c r="C81" s="2"/>
      <c r="D81" s="2"/>
      <c r="E81" s="2"/>
      <c r="F81" s="2"/>
      <c r="G81" s="2"/>
      <c r="H81" s="2"/>
      <c r="I81" s="2"/>
    </row>
    <row r="82" spans="1:9" ht="13.35" customHeight="1" x14ac:dyDescent="0.25">
      <c r="B82" s="2"/>
      <c r="C82" s="2"/>
      <c r="D82" s="2"/>
      <c r="E82" s="2"/>
      <c r="F82" s="2"/>
      <c r="G82" s="2"/>
      <c r="H82" s="2"/>
      <c r="I82" s="2"/>
    </row>
    <row r="83" spans="1:9" ht="13.35" customHeight="1" x14ac:dyDescent="0.25">
      <c r="B83" s="2"/>
      <c r="C83" s="16"/>
      <c r="D83" s="2"/>
      <c r="E83" s="2"/>
      <c r="F83" s="2"/>
      <c r="G83" s="2"/>
      <c r="H83" s="2"/>
      <c r="I83" s="2"/>
    </row>
    <row r="84" spans="1:9" ht="13.35" customHeight="1" x14ac:dyDescent="0.25">
      <c r="B84" s="2"/>
      <c r="C84" s="2"/>
      <c r="D84" s="2"/>
      <c r="E84" s="2"/>
      <c r="F84" s="2"/>
      <c r="G84" s="2"/>
      <c r="H84" s="2"/>
      <c r="I84" s="2"/>
    </row>
    <row r="85" spans="1:9" ht="13.35" customHeight="1" x14ac:dyDescent="0.25">
      <c r="B85" s="2"/>
      <c r="C85" s="2"/>
      <c r="D85" s="2"/>
      <c r="E85" s="2"/>
      <c r="F85" s="2"/>
      <c r="G85" s="2"/>
      <c r="H85" s="2"/>
      <c r="I85" s="2"/>
    </row>
    <row r="86" spans="1:9" ht="13.35" customHeight="1" x14ac:dyDescent="0.25">
      <c r="B86" s="2"/>
      <c r="C86" s="2"/>
      <c r="D86" s="2"/>
      <c r="E86" s="2"/>
      <c r="F86" s="2"/>
      <c r="G86" s="2"/>
      <c r="H86" s="2"/>
      <c r="I86" s="2"/>
    </row>
    <row r="87" spans="1:9" ht="13.3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3.35" customHeight="1" x14ac:dyDescent="0.25">
      <c r="B88" s="2"/>
      <c r="C88" s="2"/>
      <c r="D88" s="2"/>
      <c r="E88" s="2"/>
      <c r="F88" s="2"/>
      <c r="G88" s="2"/>
      <c r="H88" s="2"/>
      <c r="I88" s="2"/>
    </row>
    <row r="89" spans="1:9" ht="13.35" customHeight="1" x14ac:dyDescent="0.25">
      <c r="B89" s="2"/>
      <c r="C89" s="2"/>
      <c r="D89" s="2"/>
      <c r="E89" s="2"/>
      <c r="F89" s="2"/>
      <c r="G89" s="2"/>
      <c r="H89" s="2"/>
      <c r="I89" s="2"/>
    </row>
    <row r="90" spans="1:9" ht="13.35" customHeight="1" x14ac:dyDescent="0.25">
      <c r="A90" s="21"/>
      <c r="B90" s="2"/>
      <c r="C90" s="2"/>
      <c r="D90" s="2"/>
      <c r="E90" s="2"/>
      <c r="F90" s="2"/>
      <c r="G90" s="2"/>
      <c r="H90" s="2"/>
      <c r="I90" s="2"/>
    </row>
    <row r="91" spans="1:9" ht="13.35" customHeight="1" x14ac:dyDescent="0.25">
      <c r="B91" s="5"/>
      <c r="C91" s="2"/>
      <c r="D91" s="2"/>
      <c r="E91" s="2"/>
      <c r="F91" s="2"/>
      <c r="G91" s="2"/>
      <c r="H91" s="2"/>
      <c r="I91" s="2"/>
    </row>
    <row r="92" spans="1:9" s="21" customFormat="1" ht="13.35" customHeight="1" x14ac:dyDescent="0.25">
      <c r="A92"/>
      <c r="B92" s="2"/>
      <c r="C92" s="2"/>
      <c r="D92" s="2"/>
      <c r="E92" s="2"/>
      <c r="F92" s="2"/>
      <c r="G92" s="2"/>
      <c r="H92" s="2"/>
      <c r="I92" s="2"/>
    </row>
    <row r="93" spans="1:9" ht="13.35" customHeight="1" x14ac:dyDescent="0.25">
      <c r="B93" s="2"/>
      <c r="C93" s="2"/>
      <c r="D93" s="2"/>
      <c r="E93" s="2"/>
      <c r="F93" s="2"/>
      <c r="G93" s="2"/>
      <c r="H93" s="2"/>
      <c r="I93" s="2"/>
    </row>
    <row r="94" spans="1:9" ht="13.35" customHeight="1" x14ac:dyDescent="0.25">
      <c r="B94" s="2"/>
      <c r="C94" s="2"/>
      <c r="D94" s="2"/>
      <c r="E94" s="2"/>
      <c r="F94" s="2"/>
      <c r="G94" s="2"/>
      <c r="H94" s="2"/>
      <c r="I94" s="2"/>
    </row>
    <row r="95" spans="1:9" ht="13.35" customHeight="1" x14ac:dyDescent="0.25">
      <c r="B95" s="2"/>
      <c r="C95" s="2"/>
      <c r="D95" s="2"/>
      <c r="E95" s="2"/>
      <c r="F95" s="2"/>
      <c r="G95" s="2"/>
      <c r="H95" s="2"/>
      <c r="I95" s="2"/>
    </row>
    <row r="96" spans="1:9" ht="13.35" customHeight="1" x14ac:dyDescent="0.25">
      <c r="B96" s="2"/>
      <c r="C96" s="2"/>
      <c r="D96" s="2"/>
      <c r="E96" s="2"/>
      <c r="F96" s="2"/>
      <c r="G96" s="2"/>
      <c r="H96" s="2"/>
      <c r="I96" s="2"/>
    </row>
    <row r="97" spans="2:9" ht="13.35" customHeight="1" x14ac:dyDescent="0.25">
      <c r="B97" s="2"/>
      <c r="C97" s="2"/>
      <c r="D97" s="2"/>
      <c r="E97" s="2"/>
      <c r="F97" s="2"/>
      <c r="G97" s="2"/>
      <c r="H97" s="2"/>
      <c r="I97" s="2"/>
    </row>
    <row r="98" spans="2:9" ht="13.35" customHeight="1" x14ac:dyDescent="0.25">
      <c r="B98" s="15"/>
      <c r="C98" s="2"/>
      <c r="D98" s="2"/>
      <c r="E98" s="2"/>
      <c r="F98" s="2"/>
      <c r="G98" s="2"/>
      <c r="H98" s="2"/>
      <c r="I98" s="2"/>
    </row>
    <row r="99" spans="2:9" ht="13.35" customHeight="1" x14ac:dyDescent="0.25">
      <c r="B99" s="2"/>
      <c r="C99" s="2"/>
      <c r="D99" s="2"/>
      <c r="E99" s="2"/>
      <c r="F99" s="2"/>
      <c r="G99" s="2"/>
      <c r="H99" s="2"/>
      <c r="I99" s="2"/>
    </row>
    <row r="100" spans="2:9" ht="13.35" customHeight="1" x14ac:dyDescent="0.25">
      <c r="B100" s="2"/>
      <c r="C100" s="2"/>
      <c r="D100" s="2"/>
      <c r="E100" s="2"/>
      <c r="F100" s="2"/>
      <c r="G100" s="2"/>
      <c r="H100" s="2"/>
      <c r="I100" s="2"/>
    </row>
    <row r="101" spans="2:9" ht="13.35" customHeight="1" x14ac:dyDescent="0.25">
      <c r="B101" s="2"/>
      <c r="C101" s="2"/>
      <c r="D101" s="2"/>
      <c r="E101" s="2"/>
      <c r="F101" s="2"/>
      <c r="G101" s="2"/>
      <c r="H101" s="2"/>
      <c r="I101" s="2"/>
    </row>
    <row r="102" spans="2:9" ht="13.35" customHeight="1" x14ac:dyDescent="0.25">
      <c r="B102" s="2"/>
      <c r="C102" s="2"/>
      <c r="D102" s="2"/>
      <c r="E102" s="2"/>
      <c r="F102" s="2"/>
      <c r="G102" s="2"/>
      <c r="H102" s="2"/>
    </row>
    <row r="103" spans="2:9" ht="13.35" customHeight="1" x14ac:dyDescent="0.25">
      <c r="B103" s="2"/>
      <c r="C103" s="2"/>
      <c r="D103" s="2"/>
      <c r="E103" s="2"/>
      <c r="F103" s="2"/>
      <c r="G103" s="2"/>
      <c r="H103" s="2"/>
    </row>
    <row r="104" spans="2:9" ht="13.35" customHeight="1" x14ac:dyDescent="0.25">
      <c r="B104" s="2"/>
      <c r="C104" s="2"/>
      <c r="D104" s="2"/>
      <c r="E104" s="2"/>
      <c r="F104" s="2"/>
      <c r="G104" s="2"/>
      <c r="H104" s="2"/>
    </row>
    <row r="105" spans="2:9" ht="13.35" customHeight="1" x14ac:dyDescent="0.25">
      <c r="B105" s="2"/>
      <c r="C105" s="2"/>
      <c r="D105" s="2"/>
      <c r="E105" s="2"/>
      <c r="F105" s="2"/>
      <c r="G105" s="2"/>
      <c r="H105" s="2"/>
    </row>
    <row r="106" spans="2:9" ht="13.35" customHeight="1" x14ac:dyDescent="0.25"/>
    <row r="107" spans="2:9" ht="13.35" customHeight="1" x14ac:dyDescent="0.55000000000000004">
      <c r="B107" s="90"/>
    </row>
    <row r="112" spans="2:9" x14ac:dyDescent="0.25">
      <c r="B112" s="22"/>
    </row>
  </sheetData>
  <pageMargins left="0.7" right="0.7" top="0.75" bottom="0.75" header="0.3" footer="0.3"/>
  <pageSetup paperSize="9" orientation="portrait" r:id="rId1"/>
  <headerFooter>
    <oddHeader xml:space="preserve">&amp;RSide 8 af 14
</oddHead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0601-441E-4B8E-A1A7-096BC0882436}">
  <sheetPr codeName="Ark8">
    <tabColor theme="9" tint="0.79998168889431442"/>
  </sheetPr>
  <dimension ref="A1:J111"/>
  <sheetViews>
    <sheetView view="pageLayout" topLeftCell="B1" zoomScaleNormal="100" workbookViewId="0">
      <selection activeCell="D2" sqref="D2"/>
    </sheetView>
  </sheetViews>
  <sheetFormatPr defaultRowHeight="15" outlineLevelCol="1" x14ac:dyDescent="0.25"/>
  <cols>
    <col min="1" max="1" width="10.140625" hidden="1" customWidth="1" outlineLevel="1"/>
    <col min="2" max="2" width="14.42578125" customWidth="1" collapsed="1"/>
    <col min="3" max="3" width="14" customWidth="1"/>
    <col min="4" max="4" width="10.5703125" customWidth="1"/>
    <col min="5" max="5" width="9.85546875" customWidth="1"/>
    <col min="6" max="6" width="18" customWidth="1"/>
    <col min="7" max="7" width="19" customWidth="1"/>
    <col min="8" max="8" width="20.42578125" hidden="1" customWidth="1" outlineLevel="1"/>
    <col min="9" max="9" width="2.42578125" customWidth="1" collapsed="1"/>
    <col min="257" max="257" width="4.140625" customWidth="1"/>
    <col min="258" max="258" width="14.42578125" customWidth="1"/>
    <col min="259" max="259" width="14" customWidth="1"/>
    <col min="260" max="260" width="10.5703125" customWidth="1"/>
    <col min="261" max="261" width="9.85546875" customWidth="1"/>
    <col min="262" max="262" width="18" customWidth="1"/>
    <col min="263" max="263" width="19" customWidth="1"/>
    <col min="264" max="264" width="20.42578125" customWidth="1"/>
    <col min="265" max="265" width="2.42578125" customWidth="1"/>
    <col min="513" max="513" width="4.140625" customWidth="1"/>
    <col min="514" max="514" width="14.42578125" customWidth="1"/>
    <col min="515" max="515" width="14" customWidth="1"/>
    <col min="516" max="516" width="10.5703125" customWidth="1"/>
    <col min="517" max="517" width="9.85546875" customWidth="1"/>
    <col min="518" max="518" width="18" customWidth="1"/>
    <col min="519" max="519" width="19" customWidth="1"/>
    <col min="520" max="520" width="20.42578125" customWidth="1"/>
    <col min="521" max="521" width="2.42578125" customWidth="1"/>
    <col min="769" max="769" width="4.140625" customWidth="1"/>
    <col min="770" max="770" width="14.42578125" customWidth="1"/>
    <col min="771" max="771" width="14" customWidth="1"/>
    <col min="772" max="772" width="10.5703125" customWidth="1"/>
    <col min="773" max="773" width="9.85546875" customWidth="1"/>
    <col min="774" max="774" width="18" customWidth="1"/>
    <col min="775" max="775" width="19" customWidth="1"/>
    <col min="776" max="776" width="20.42578125" customWidth="1"/>
    <col min="777" max="777" width="2.42578125" customWidth="1"/>
    <col min="1025" max="1025" width="4.140625" customWidth="1"/>
    <col min="1026" max="1026" width="14.42578125" customWidth="1"/>
    <col min="1027" max="1027" width="14" customWidth="1"/>
    <col min="1028" max="1028" width="10.5703125" customWidth="1"/>
    <col min="1029" max="1029" width="9.85546875" customWidth="1"/>
    <col min="1030" max="1030" width="18" customWidth="1"/>
    <col min="1031" max="1031" width="19" customWidth="1"/>
    <col min="1032" max="1032" width="20.42578125" customWidth="1"/>
    <col min="1033" max="1033" width="2.42578125" customWidth="1"/>
    <col min="1281" max="1281" width="4.140625" customWidth="1"/>
    <col min="1282" max="1282" width="14.42578125" customWidth="1"/>
    <col min="1283" max="1283" width="14" customWidth="1"/>
    <col min="1284" max="1284" width="10.5703125" customWidth="1"/>
    <col min="1285" max="1285" width="9.85546875" customWidth="1"/>
    <col min="1286" max="1286" width="18" customWidth="1"/>
    <col min="1287" max="1287" width="19" customWidth="1"/>
    <col min="1288" max="1288" width="20.42578125" customWidth="1"/>
    <col min="1289" max="1289" width="2.42578125" customWidth="1"/>
    <col min="1537" max="1537" width="4.140625" customWidth="1"/>
    <col min="1538" max="1538" width="14.42578125" customWidth="1"/>
    <col min="1539" max="1539" width="14" customWidth="1"/>
    <col min="1540" max="1540" width="10.5703125" customWidth="1"/>
    <col min="1541" max="1541" width="9.85546875" customWidth="1"/>
    <col min="1542" max="1542" width="18" customWidth="1"/>
    <col min="1543" max="1543" width="19" customWidth="1"/>
    <col min="1544" max="1544" width="20.42578125" customWidth="1"/>
    <col min="1545" max="1545" width="2.42578125" customWidth="1"/>
    <col min="1793" max="1793" width="4.140625" customWidth="1"/>
    <col min="1794" max="1794" width="14.42578125" customWidth="1"/>
    <col min="1795" max="1795" width="14" customWidth="1"/>
    <col min="1796" max="1796" width="10.5703125" customWidth="1"/>
    <col min="1797" max="1797" width="9.85546875" customWidth="1"/>
    <col min="1798" max="1798" width="18" customWidth="1"/>
    <col min="1799" max="1799" width="19" customWidth="1"/>
    <col min="1800" max="1800" width="20.42578125" customWidth="1"/>
    <col min="1801" max="1801" width="2.42578125" customWidth="1"/>
    <col min="2049" max="2049" width="4.140625" customWidth="1"/>
    <col min="2050" max="2050" width="14.42578125" customWidth="1"/>
    <col min="2051" max="2051" width="14" customWidth="1"/>
    <col min="2052" max="2052" width="10.5703125" customWidth="1"/>
    <col min="2053" max="2053" width="9.85546875" customWidth="1"/>
    <col min="2054" max="2054" width="18" customWidth="1"/>
    <col min="2055" max="2055" width="19" customWidth="1"/>
    <col min="2056" max="2056" width="20.42578125" customWidth="1"/>
    <col min="2057" max="2057" width="2.42578125" customWidth="1"/>
    <col min="2305" max="2305" width="4.140625" customWidth="1"/>
    <col min="2306" max="2306" width="14.42578125" customWidth="1"/>
    <col min="2307" max="2307" width="14" customWidth="1"/>
    <col min="2308" max="2308" width="10.5703125" customWidth="1"/>
    <col min="2309" max="2309" width="9.85546875" customWidth="1"/>
    <col min="2310" max="2310" width="18" customWidth="1"/>
    <col min="2311" max="2311" width="19" customWidth="1"/>
    <col min="2312" max="2312" width="20.42578125" customWidth="1"/>
    <col min="2313" max="2313" width="2.42578125" customWidth="1"/>
    <col min="2561" max="2561" width="4.140625" customWidth="1"/>
    <col min="2562" max="2562" width="14.42578125" customWidth="1"/>
    <col min="2563" max="2563" width="14" customWidth="1"/>
    <col min="2564" max="2564" width="10.5703125" customWidth="1"/>
    <col min="2565" max="2565" width="9.85546875" customWidth="1"/>
    <col min="2566" max="2566" width="18" customWidth="1"/>
    <col min="2567" max="2567" width="19" customWidth="1"/>
    <col min="2568" max="2568" width="20.42578125" customWidth="1"/>
    <col min="2569" max="2569" width="2.42578125" customWidth="1"/>
    <col min="2817" max="2817" width="4.140625" customWidth="1"/>
    <col min="2818" max="2818" width="14.42578125" customWidth="1"/>
    <col min="2819" max="2819" width="14" customWidth="1"/>
    <col min="2820" max="2820" width="10.5703125" customWidth="1"/>
    <col min="2821" max="2821" width="9.85546875" customWidth="1"/>
    <col min="2822" max="2822" width="18" customWidth="1"/>
    <col min="2823" max="2823" width="19" customWidth="1"/>
    <col min="2824" max="2824" width="20.42578125" customWidth="1"/>
    <col min="2825" max="2825" width="2.42578125" customWidth="1"/>
    <col min="3073" max="3073" width="4.140625" customWidth="1"/>
    <col min="3074" max="3074" width="14.42578125" customWidth="1"/>
    <col min="3075" max="3075" width="14" customWidth="1"/>
    <col min="3076" max="3076" width="10.5703125" customWidth="1"/>
    <col min="3077" max="3077" width="9.85546875" customWidth="1"/>
    <col min="3078" max="3078" width="18" customWidth="1"/>
    <col min="3079" max="3079" width="19" customWidth="1"/>
    <col min="3080" max="3080" width="20.42578125" customWidth="1"/>
    <col min="3081" max="3081" width="2.42578125" customWidth="1"/>
    <col min="3329" max="3329" width="4.140625" customWidth="1"/>
    <col min="3330" max="3330" width="14.42578125" customWidth="1"/>
    <col min="3331" max="3331" width="14" customWidth="1"/>
    <col min="3332" max="3332" width="10.5703125" customWidth="1"/>
    <col min="3333" max="3333" width="9.85546875" customWidth="1"/>
    <col min="3334" max="3334" width="18" customWidth="1"/>
    <col min="3335" max="3335" width="19" customWidth="1"/>
    <col min="3336" max="3336" width="20.42578125" customWidth="1"/>
    <col min="3337" max="3337" width="2.42578125" customWidth="1"/>
    <col min="3585" max="3585" width="4.140625" customWidth="1"/>
    <col min="3586" max="3586" width="14.42578125" customWidth="1"/>
    <col min="3587" max="3587" width="14" customWidth="1"/>
    <col min="3588" max="3588" width="10.5703125" customWidth="1"/>
    <col min="3589" max="3589" width="9.85546875" customWidth="1"/>
    <col min="3590" max="3590" width="18" customWidth="1"/>
    <col min="3591" max="3591" width="19" customWidth="1"/>
    <col min="3592" max="3592" width="20.42578125" customWidth="1"/>
    <col min="3593" max="3593" width="2.42578125" customWidth="1"/>
    <col min="3841" max="3841" width="4.140625" customWidth="1"/>
    <col min="3842" max="3842" width="14.42578125" customWidth="1"/>
    <col min="3843" max="3843" width="14" customWidth="1"/>
    <col min="3844" max="3844" width="10.5703125" customWidth="1"/>
    <col min="3845" max="3845" width="9.85546875" customWidth="1"/>
    <col min="3846" max="3846" width="18" customWidth="1"/>
    <col min="3847" max="3847" width="19" customWidth="1"/>
    <col min="3848" max="3848" width="20.42578125" customWidth="1"/>
    <col min="3849" max="3849" width="2.42578125" customWidth="1"/>
    <col min="4097" max="4097" width="4.140625" customWidth="1"/>
    <col min="4098" max="4098" width="14.42578125" customWidth="1"/>
    <col min="4099" max="4099" width="14" customWidth="1"/>
    <col min="4100" max="4100" width="10.5703125" customWidth="1"/>
    <col min="4101" max="4101" width="9.85546875" customWidth="1"/>
    <col min="4102" max="4102" width="18" customWidth="1"/>
    <col min="4103" max="4103" width="19" customWidth="1"/>
    <col min="4104" max="4104" width="20.42578125" customWidth="1"/>
    <col min="4105" max="4105" width="2.42578125" customWidth="1"/>
    <col min="4353" max="4353" width="4.140625" customWidth="1"/>
    <col min="4354" max="4354" width="14.42578125" customWidth="1"/>
    <col min="4355" max="4355" width="14" customWidth="1"/>
    <col min="4356" max="4356" width="10.5703125" customWidth="1"/>
    <col min="4357" max="4357" width="9.85546875" customWidth="1"/>
    <col min="4358" max="4358" width="18" customWidth="1"/>
    <col min="4359" max="4359" width="19" customWidth="1"/>
    <col min="4360" max="4360" width="20.42578125" customWidth="1"/>
    <col min="4361" max="4361" width="2.42578125" customWidth="1"/>
    <col min="4609" max="4609" width="4.140625" customWidth="1"/>
    <col min="4610" max="4610" width="14.42578125" customWidth="1"/>
    <col min="4611" max="4611" width="14" customWidth="1"/>
    <col min="4612" max="4612" width="10.5703125" customWidth="1"/>
    <col min="4613" max="4613" width="9.85546875" customWidth="1"/>
    <col min="4614" max="4614" width="18" customWidth="1"/>
    <col min="4615" max="4615" width="19" customWidth="1"/>
    <col min="4616" max="4616" width="20.42578125" customWidth="1"/>
    <col min="4617" max="4617" width="2.42578125" customWidth="1"/>
    <col min="4865" max="4865" width="4.140625" customWidth="1"/>
    <col min="4866" max="4866" width="14.42578125" customWidth="1"/>
    <col min="4867" max="4867" width="14" customWidth="1"/>
    <col min="4868" max="4868" width="10.5703125" customWidth="1"/>
    <col min="4869" max="4869" width="9.85546875" customWidth="1"/>
    <col min="4870" max="4870" width="18" customWidth="1"/>
    <col min="4871" max="4871" width="19" customWidth="1"/>
    <col min="4872" max="4872" width="20.42578125" customWidth="1"/>
    <col min="4873" max="4873" width="2.42578125" customWidth="1"/>
    <col min="5121" max="5121" width="4.140625" customWidth="1"/>
    <col min="5122" max="5122" width="14.42578125" customWidth="1"/>
    <col min="5123" max="5123" width="14" customWidth="1"/>
    <col min="5124" max="5124" width="10.5703125" customWidth="1"/>
    <col min="5125" max="5125" width="9.85546875" customWidth="1"/>
    <col min="5126" max="5126" width="18" customWidth="1"/>
    <col min="5127" max="5127" width="19" customWidth="1"/>
    <col min="5128" max="5128" width="20.42578125" customWidth="1"/>
    <col min="5129" max="5129" width="2.42578125" customWidth="1"/>
    <col min="5377" max="5377" width="4.140625" customWidth="1"/>
    <col min="5378" max="5378" width="14.42578125" customWidth="1"/>
    <col min="5379" max="5379" width="14" customWidth="1"/>
    <col min="5380" max="5380" width="10.5703125" customWidth="1"/>
    <col min="5381" max="5381" width="9.85546875" customWidth="1"/>
    <col min="5382" max="5382" width="18" customWidth="1"/>
    <col min="5383" max="5383" width="19" customWidth="1"/>
    <col min="5384" max="5384" width="20.42578125" customWidth="1"/>
    <col min="5385" max="5385" width="2.42578125" customWidth="1"/>
    <col min="5633" max="5633" width="4.140625" customWidth="1"/>
    <col min="5634" max="5634" width="14.42578125" customWidth="1"/>
    <col min="5635" max="5635" width="14" customWidth="1"/>
    <col min="5636" max="5636" width="10.5703125" customWidth="1"/>
    <col min="5637" max="5637" width="9.85546875" customWidth="1"/>
    <col min="5638" max="5638" width="18" customWidth="1"/>
    <col min="5639" max="5639" width="19" customWidth="1"/>
    <col min="5640" max="5640" width="20.42578125" customWidth="1"/>
    <col min="5641" max="5641" width="2.42578125" customWidth="1"/>
    <col min="5889" max="5889" width="4.140625" customWidth="1"/>
    <col min="5890" max="5890" width="14.42578125" customWidth="1"/>
    <col min="5891" max="5891" width="14" customWidth="1"/>
    <col min="5892" max="5892" width="10.5703125" customWidth="1"/>
    <col min="5893" max="5893" width="9.85546875" customWidth="1"/>
    <col min="5894" max="5894" width="18" customWidth="1"/>
    <col min="5895" max="5895" width="19" customWidth="1"/>
    <col min="5896" max="5896" width="20.42578125" customWidth="1"/>
    <col min="5897" max="5897" width="2.42578125" customWidth="1"/>
    <col min="6145" max="6145" width="4.140625" customWidth="1"/>
    <col min="6146" max="6146" width="14.42578125" customWidth="1"/>
    <col min="6147" max="6147" width="14" customWidth="1"/>
    <col min="6148" max="6148" width="10.5703125" customWidth="1"/>
    <col min="6149" max="6149" width="9.85546875" customWidth="1"/>
    <col min="6150" max="6150" width="18" customWidth="1"/>
    <col min="6151" max="6151" width="19" customWidth="1"/>
    <col min="6152" max="6152" width="20.42578125" customWidth="1"/>
    <col min="6153" max="6153" width="2.42578125" customWidth="1"/>
    <col min="6401" max="6401" width="4.140625" customWidth="1"/>
    <col min="6402" max="6402" width="14.42578125" customWidth="1"/>
    <col min="6403" max="6403" width="14" customWidth="1"/>
    <col min="6404" max="6404" width="10.5703125" customWidth="1"/>
    <col min="6405" max="6405" width="9.85546875" customWidth="1"/>
    <col min="6406" max="6406" width="18" customWidth="1"/>
    <col min="6407" max="6407" width="19" customWidth="1"/>
    <col min="6408" max="6408" width="20.42578125" customWidth="1"/>
    <col min="6409" max="6409" width="2.42578125" customWidth="1"/>
    <col min="6657" max="6657" width="4.140625" customWidth="1"/>
    <col min="6658" max="6658" width="14.42578125" customWidth="1"/>
    <col min="6659" max="6659" width="14" customWidth="1"/>
    <col min="6660" max="6660" width="10.5703125" customWidth="1"/>
    <col min="6661" max="6661" width="9.85546875" customWidth="1"/>
    <col min="6662" max="6662" width="18" customWidth="1"/>
    <col min="6663" max="6663" width="19" customWidth="1"/>
    <col min="6664" max="6664" width="20.42578125" customWidth="1"/>
    <col min="6665" max="6665" width="2.42578125" customWidth="1"/>
    <col min="6913" max="6913" width="4.140625" customWidth="1"/>
    <col min="6914" max="6914" width="14.42578125" customWidth="1"/>
    <col min="6915" max="6915" width="14" customWidth="1"/>
    <col min="6916" max="6916" width="10.5703125" customWidth="1"/>
    <col min="6917" max="6917" width="9.85546875" customWidth="1"/>
    <col min="6918" max="6918" width="18" customWidth="1"/>
    <col min="6919" max="6919" width="19" customWidth="1"/>
    <col min="6920" max="6920" width="20.42578125" customWidth="1"/>
    <col min="6921" max="6921" width="2.42578125" customWidth="1"/>
    <col min="7169" max="7169" width="4.140625" customWidth="1"/>
    <col min="7170" max="7170" width="14.42578125" customWidth="1"/>
    <col min="7171" max="7171" width="14" customWidth="1"/>
    <col min="7172" max="7172" width="10.5703125" customWidth="1"/>
    <col min="7173" max="7173" width="9.85546875" customWidth="1"/>
    <col min="7174" max="7174" width="18" customWidth="1"/>
    <col min="7175" max="7175" width="19" customWidth="1"/>
    <col min="7176" max="7176" width="20.42578125" customWidth="1"/>
    <col min="7177" max="7177" width="2.42578125" customWidth="1"/>
    <col min="7425" max="7425" width="4.140625" customWidth="1"/>
    <col min="7426" max="7426" width="14.42578125" customWidth="1"/>
    <col min="7427" max="7427" width="14" customWidth="1"/>
    <col min="7428" max="7428" width="10.5703125" customWidth="1"/>
    <col min="7429" max="7429" width="9.85546875" customWidth="1"/>
    <col min="7430" max="7430" width="18" customWidth="1"/>
    <col min="7431" max="7431" width="19" customWidth="1"/>
    <col min="7432" max="7432" width="20.42578125" customWidth="1"/>
    <col min="7433" max="7433" width="2.42578125" customWidth="1"/>
    <col min="7681" max="7681" width="4.140625" customWidth="1"/>
    <col min="7682" max="7682" width="14.42578125" customWidth="1"/>
    <col min="7683" max="7683" width="14" customWidth="1"/>
    <col min="7684" max="7684" width="10.5703125" customWidth="1"/>
    <col min="7685" max="7685" width="9.85546875" customWidth="1"/>
    <col min="7686" max="7686" width="18" customWidth="1"/>
    <col min="7687" max="7687" width="19" customWidth="1"/>
    <col min="7688" max="7688" width="20.42578125" customWidth="1"/>
    <col min="7689" max="7689" width="2.42578125" customWidth="1"/>
    <col min="7937" max="7937" width="4.140625" customWidth="1"/>
    <col min="7938" max="7938" width="14.42578125" customWidth="1"/>
    <col min="7939" max="7939" width="14" customWidth="1"/>
    <col min="7940" max="7940" width="10.5703125" customWidth="1"/>
    <col min="7941" max="7941" width="9.85546875" customWidth="1"/>
    <col min="7942" max="7942" width="18" customWidth="1"/>
    <col min="7943" max="7943" width="19" customWidth="1"/>
    <col min="7944" max="7944" width="20.42578125" customWidth="1"/>
    <col min="7945" max="7945" width="2.42578125" customWidth="1"/>
    <col min="8193" max="8193" width="4.140625" customWidth="1"/>
    <col min="8194" max="8194" width="14.42578125" customWidth="1"/>
    <col min="8195" max="8195" width="14" customWidth="1"/>
    <col min="8196" max="8196" width="10.5703125" customWidth="1"/>
    <col min="8197" max="8197" width="9.85546875" customWidth="1"/>
    <col min="8198" max="8198" width="18" customWidth="1"/>
    <col min="8199" max="8199" width="19" customWidth="1"/>
    <col min="8200" max="8200" width="20.42578125" customWidth="1"/>
    <col min="8201" max="8201" width="2.42578125" customWidth="1"/>
    <col min="8449" max="8449" width="4.140625" customWidth="1"/>
    <col min="8450" max="8450" width="14.42578125" customWidth="1"/>
    <col min="8451" max="8451" width="14" customWidth="1"/>
    <col min="8452" max="8452" width="10.5703125" customWidth="1"/>
    <col min="8453" max="8453" width="9.85546875" customWidth="1"/>
    <col min="8454" max="8454" width="18" customWidth="1"/>
    <col min="8455" max="8455" width="19" customWidth="1"/>
    <col min="8456" max="8456" width="20.42578125" customWidth="1"/>
    <col min="8457" max="8457" width="2.42578125" customWidth="1"/>
    <col min="8705" max="8705" width="4.140625" customWidth="1"/>
    <col min="8706" max="8706" width="14.42578125" customWidth="1"/>
    <col min="8707" max="8707" width="14" customWidth="1"/>
    <col min="8708" max="8708" width="10.5703125" customWidth="1"/>
    <col min="8709" max="8709" width="9.85546875" customWidth="1"/>
    <col min="8710" max="8710" width="18" customWidth="1"/>
    <col min="8711" max="8711" width="19" customWidth="1"/>
    <col min="8712" max="8712" width="20.42578125" customWidth="1"/>
    <col min="8713" max="8713" width="2.42578125" customWidth="1"/>
    <col min="8961" max="8961" width="4.140625" customWidth="1"/>
    <col min="8962" max="8962" width="14.42578125" customWidth="1"/>
    <col min="8963" max="8963" width="14" customWidth="1"/>
    <col min="8964" max="8964" width="10.5703125" customWidth="1"/>
    <col min="8965" max="8965" width="9.85546875" customWidth="1"/>
    <col min="8966" max="8966" width="18" customWidth="1"/>
    <col min="8967" max="8967" width="19" customWidth="1"/>
    <col min="8968" max="8968" width="20.42578125" customWidth="1"/>
    <col min="8969" max="8969" width="2.42578125" customWidth="1"/>
    <col min="9217" max="9217" width="4.140625" customWidth="1"/>
    <col min="9218" max="9218" width="14.42578125" customWidth="1"/>
    <col min="9219" max="9219" width="14" customWidth="1"/>
    <col min="9220" max="9220" width="10.5703125" customWidth="1"/>
    <col min="9221" max="9221" width="9.85546875" customWidth="1"/>
    <col min="9222" max="9222" width="18" customWidth="1"/>
    <col min="9223" max="9223" width="19" customWidth="1"/>
    <col min="9224" max="9224" width="20.42578125" customWidth="1"/>
    <col min="9225" max="9225" width="2.42578125" customWidth="1"/>
    <col min="9473" max="9473" width="4.140625" customWidth="1"/>
    <col min="9474" max="9474" width="14.42578125" customWidth="1"/>
    <col min="9475" max="9475" width="14" customWidth="1"/>
    <col min="9476" max="9476" width="10.5703125" customWidth="1"/>
    <col min="9477" max="9477" width="9.85546875" customWidth="1"/>
    <col min="9478" max="9478" width="18" customWidth="1"/>
    <col min="9479" max="9479" width="19" customWidth="1"/>
    <col min="9480" max="9480" width="20.42578125" customWidth="1"/>
    <col min="9481" max="9481" width="2.42578125" customWidth="1"/>
    <col min="9729" max="9729" width="4.140625" customWidth="1"/>
    <col min="9730" max="9730" width="14.42578125" customWidth="1"/>
    <col min="9731" max="9731" width="14" customWidth="1"/>
    <col min="9732" max="9732" width="10.5703125" customWidth="1"/>
    <col min="9733" max="9733" width="9.85546875" customWidth="1"/>
    <col min="9734" max="9734" width="18" customWidth="1"/>
    <col min="9735" max="9735" width="19" customWidth="1"/>
    <col min="9736" max="9736" width="20.42578125" customWidth="1"/>
    <col min="9737" max="9737" width="2.42578125" customWidth="1"/>
    <col min="9985" max="9985" width="4.140625" customWidth="1"/>
    <col min="9986" max="9986" width="14.42578125" customWidth="1"/>
    <col min="9987" max="9987" width="14" customWidth="1"/>
    <col min="9988" max="9988" width="10.5703125" customWidth="1"/>
    <col min="9989" max="9989" width="9.85546875" customWidth="1"/>
    <col min="9990" max="9990" width="18" customWidth="1"/>
    <col min="9991" max="9991" width="19" customWidth="1"/>
    <col min="9992" max="9992" width="20.42578125" customWidth="1"/>
    <col min="9993" max="9993" width="2.42578125" customWidth="1"/>
    <col min="10241" max="10241" width="4.140625" customWidth="1"/>
    <col min="10242" max="10242" width="14.42578125" customWidth="1"/>
    <col min="10243" max="10243" width="14" customWidth="1"/>
    <col min="10244" max="10244" width="10.5703125" customWidth="1"/>
    <col min="10245" max="10245" width="9.85546875" customWidth="1"/>
    <col min="10246" max="10246" width="18" customWidth="1"/>
    <col min="10247" max="10247" width="19" customWidth="1"/>
    <col min="10248" max="10248" width="20.42578125" customWidth="1"/>
    <col min="10249" max="10249" width="2.42578125" customWidth="1"/>
    <col min="10497" max="10497" width="4.140625" customWidth="1"/>
    <col min="10498" max="10498" width="14.42578125" customWidth="1"/>
    <col min="10499" max="10499" width="14" customWidth="1"/>
    <col min="10500" max="10500" width="10.5703125" customWidth="1"/>
    <col min="10501" max="10501" width="9.85546875" customWidth="1"/>
    <col min="10502" max="10502" width="18" customWidth="1"/>
    <col min="10503" max="10503" width="19" customWidth="1"/>
    <col min="10504" max="10504" width="20.42578125" customWidth="1"/>
    <col min="10505" max="10505" width="2.42578125" customWidth="1"/>
    <col min="10753" max="10753" width="4.140625" customWidth="1"/>
    <col min="10754" max="10754" width="14.42578125" customWidth="1"/>
    <col min="10755" max="10755" width="14" customWidth="1"/>
    <col min="10756" max="10756" width="10.5703125" customWidth="1"/>
    <col min="10757" max="10757" width="9.85546875" customWidth="1"/>
    <col min="10758" max="10758" width="18" customWidth="1"/>
    <col min="10759" max="10759" width="19" customWidth="1"/>
    <col min="10760" max="10760" width="20.42578125" customWidth="1"/>
    <col min="10761" max="10761" width="2.42578125" customWidth="1"/>
    <col min="11009" max="11009" width="4.140625" customWidth="1"/>
    <col min="11010" max="11010" width="14.42578125" customWidth="1"/>
    <col min="11011" max="11011" width="14" customWidth="1"/>
    <col min="11012" max="11012" width="10.5703125" customWidth="1"/>
    <col min="11013" max="11013" width="9.85546875" customWidth="1"/>
    <col min="11014" max="11014" width="18" customWidth="1"/>
    <col min="11015" max="11015" width="19" customWidth="1"/>
    <col min="11016" max="11016" width="20.42578125" customWidth="1"/>
    <col min="11017" max="11017" width="2.42578125" customWidth="1"/>
    <col min="11265" max="11265" width="4.140625" customWidth="1"/>
    <col min="11266" max="11266" width="14.42578125" customWidth="1"/>
    <col min="11267" max="11267" width="14" customWidth="1"/>
    <col min="11268" max="11268" width="10.5703125" customWidth="1"/>
    <col min="11269" max="11269" width="9.85546875" customWidth="1"/>
    <col min="11270" max="11270" width="18" customWidth="1"/>
    <col min="11271" max="11271" width="19" customWidth="1"/>
    <col min="11272" max="11272" width="20.42578125" customWidth="1"/>
    <col min="11273" max="11273" width="2.42578125" customWidth="1"/>
    <col min="11521" max="11521" width="4.140625" customWidth="1"/>
    <col min="11522" max="11522" width="14.42578125" customWidth="1"/>
    <col min="11523" max="11523" width="14" customWidth="1"/>
    <col min="11524" max="11524" width="10.5703125" customWidth="1"/>
    <col min="11525" max="11525" width="9.85546875" customWidth="1"/>
    <col min="11526" max="11526" width="18" customWidth="1"/>
    <col min="11527" max="11527" width="19" customWidth="1"/>
    <col min="11528" max="11528" width="20.42578125" customWidth="1"/>
    <col min="11529" max="11529" width="2.42578125" customWidth="1"/>
    <col min="11777" max="11777" width="4.140625" customWidth="1"/>
    <col min="11778" max="11778" width="14.42578125" customWidth="1"/>
    <col min="11779" max="11779" width="14" customWidth="1"/>
    <col min="11780" max="11780" width="10.5703125" customWidth="1"/>
    <col min="11781" max="11781" width="9.85546875" customWidth="1"/>
    <col min="11782" max="11782" width="18" customWidth="1"/>
    <col min="11783" max="11783" width="19" customWidth="1"/>
    <col min="11784" max="11784" width="20.42578125" customWidth="1"/>
    <col min="11785" max="11785" width="2.42578125" customWidth="1"/>
    <col min="12033" max="12033" width="4.140625" customWidth="1"/>
    <col min="12034" max="12034" width="14.42578125" customWidth="1"/>
    <col min="12035" max="12035" width="14" customWidth="1"/>
    <col min="12036" max="12036" width="10.5703125" customWidth="1"/>
    <col min="12037" max="12037" width="9.85546875" customWidth="1"/>
    <col min="12038" max="12038" width="18" customWidth="1"/>
    <col min="12039" max="12039" width="19" customWidth="1"/>
    <col min="12040" max="12040" width="20.42578125" customWidth="1"/>
    <col min="12041" max="12041" width="2.42578125" customWidth="1"/>
    <col min="12289" max="12289" width="4.140625" customWidth="1"/>
    <col min="12290" max="12290" width="14.42578125" customWidth="1"/>
    <col min="12291" max="12291" width="14" customWidth="1"/>
    <col min="12292" max="12292" width="10.5703125" customWidth="1"/>
    <col min="12293" max="12293" width="9.85546875" customWidth="1"/>
    <col min="12294" max="12294" width="18" customWidth="1"/>
    <col min="12295" max="12295" width="19" customWidth="1"/>
    <col min="12296" max="12296" width="20.42578125" customWidth="1"/>
    <col min="12297" max="12297" width="2.42578125" customWidth="1"/>
    <col min="12545" max="12545" width="4.140625" customWidth="1"/>
    <col min="12546" max="12546" width="14.42578125" customWidth="1"/>
    <col min="12547" max="12547" width="14" customWidth="1"/>
    <col min="12548" max="12548" width="10.5703125" customWidth="1"/>
    <col min="12549" max="12549" width="9.85546875" customWidth="1"/>
    <col min="12550" max="12550" width="18" customWidth="1"/>
    <col min="12551" max="12551" width="19" customWidth="1"/>
    <col min="12552" max="12552" width="20.42578125" customWidth="1"/>
    <col min="12553" max="12553" width="2.42578125" customWidth="1"/>
    <col min="12801" max="12801" width="4.140625" customWidth="1"/>
    <col min="12802" max="12802" width="14.42578125" customWidth="1"/>
    <col min="12803" max="12803" width="14" customWidth="1"/>
    <col min="12804" max="12804" width="10.5703125" customWidth="1"/>
    <col min="12805" max="12805" width="9.85546875" customWidth="1"/>
    <col min="12806" max="12806" width="18" customWidth="1"/>
    <col min="12807" max="12807" width="19" customWidth="1"/>
    <col min="12808" max="12808" width="20.42578125" customWidth="1"/>
    <col min="12809" max="12809" width="2.42578125" customWidth="1"/>
    <col min="13057" max="13057" width="4.140625" customWidth="1"/>
    <col min="13058" max="13058" width="14.42578125" customWidth="1"/>
    <col min="13059" max="13059" width="14" customWidth="1"/>
    <col min="13060" max="13060" width="10.5703125" customWidth="1"/>
    <col min="13061" max="13061" width="9.85546875" customWidth="1"/>
    <col min="13062" max="13062" width="18" customWidth="1"/>
    <col min="13063" max="13063" width="19" customWidth="1"/>
    <col min="13064" max="13064" width="20.42578125" customWidth="1"/>
    <col min="13065" max="13065" width="2.42578125" customWidth="1"/>
    <col min="13313" max="13313" width="4.140625" customWidth="1"/>
    <col min="13314" max="13314" width="14.42578125" customWidth="1"/>
    <col min="13315" max="13315" width="14" customWidth="1"/>
    <col min="13316" max="13316" width="10.5703125" customWidth="1"/>
    <col min="13317" max="13317" width="9.85546875" customWidth="1"/>
    <col min="13318" max="13318" width="18" customWidth="1"/>
    <col min="13319" max="13319" width="19" customWidth="1"/>
    <col min="13320" max="13320" width="20.42578125" customWidth="1"/>
    <col min="13321" max="13321" width="2.42578125" customWidth="1"/>
    <col min="13569" max="13569" width="4.140625" customWidth="1"/>
    <col min="13570" max="13570" width="14.42578125" customWidth="1"/>
    <col min="13571" max="13571" width="14" customWidth="1"/>
    <col min="13572" max="13572" width="10.5703125" customWidth="1"/>
    <col min="13573" max="13573" width="9.85546875" customWidth="1"/>
    <col min="13574" max="13574" width="18" customWidth="1"/>
    <col min="13575" max="13575" width="19" customWidth="1"/>
    <col min="13576" max="13576" width="20.42578125" customWidth="1"/>
    <col min="13577" max="13577" width="2.42578125" customWidth="1"/>
    <col min="13825" max="13825" width="4.140625" customWidth="1"/>
    <col min="13826" max="13826" width="14.42578125" customWidth="1"/>
    <col min="13827" max="13827" width="14" customWidth="1"/>
    <col min="13828" max="13828" width="10.5703125" customWidth="1"/>
    <col min="13829" max="13829" width="9.85546875" customWidth="1"/>
    <col min="13830" max="13830" width="18" customWidth="1"/>
    <col min="13831" max="13831" width="19" customWidth="1"/>
    <col min="13832" max="13832" width="20.42578125" customWidth="1"/>
    <col min="13833" max="13833" width="2.42578125" customWidth="1"/>
    <col min="14081" max="14081" width="4.140625" customWidth="1"/>
    <col min="14082" max="14082" width="14.42578125" customWidth="1"/>
    <col min="14083" max="14083" width="14" customWidth="1"/>
    <col min="14084" max="14084" width="10.5703125" customWidth="1"/>
    <col min="14085" max="14085" width="9.85546875" customWidth="1"/>
    <col min="14086" max="14086" width="18" customWidth="1"/>
    <col min="14087" max="14087" width="19" customWidth="1"/>
    <col min="14088" max="14088" width="20.42578125" customWidth="1"/>
    <col min="14089" max="14089" width="2.42578125" customWidth="1"/>
    <col min="14337" max="14337" width="4.140625" customWidth="1"/>
    <col min="14338" max="14338" width="14.42578125" customWidth="1"/>
    <col min="14339" max="14339" width="14" customWidth="1"/>
    <col min="14340" max="14340" width="10.5703125" customWidth="1"/>
    <col min="14341" max="14341" width="9.85546875" customWidth="1"/>
    <col min="14342" max="14342" width="18" customWidth="1"/>
    <col min="14343" max="14343" width="19" customWidth="1"/>
    <col min="14344" max="14344" width="20.42578125" customWidth="1"/>
    <col min="14345" max="14345" width="2.42578125" customWidth="1"/>
    <col min="14593" max="14593" width="4.140625" customWidth="1"/>
    <col min="14594" max="14594" width="14.42578125" customWidth="1"/>
    <col min="14595" max="14595" width="14" customWidth="1"/>
    <col min="14596" max="14596" width="10.5703125" customWidth="1"/>
    <col min="14597" max="14597" width="9.85546875" customWidth="1"/>
    <col min="14598" max="14598" width="18" customWidth="1"/>
    <col min="14599" max="14599" width="19" customWidth="1"/>
    <col min="14600" max="14600" width="20.42578125" customWidth="1"/>
    <col min="14601" max="14601" width="2.42578125" customWidth="1"/>
    <col min="14849" max="14849" width="4.140625" customWidth="1"/>
    <col min="14850" max="14850" width="14.42578125" customWidth="1"/>
    <col min="14851" max="14851" width="14" customWidth="1"/>
    <col min="14852" max="14852" width="10.5703125" customWidth="1"/>
    <col min="14853" max="14853" width="9.85546875" customWidth="1"/>
    <col min="14854" max="14854" width="18" customWidth="1"/>
    <col min="14855" max="14855" width="19" customWidth="1"/>
    <col min="14856" max="14856" width="20.42578125" customWidth="1"/>
    <col min="14857" max="14857" width="2.42578125" customWidth="1"/>
    <col min="15105" max="15105" width="4.140625" customWidth="1"/>
    <col min="15106" max="15106" width="14.42578125" customWidth="1"/>
    <col min="15107" max="15107" width="14" customWidth="1"/>
    <col min="15108" max="15108" width="10.5703125" customWidth="1"/>
    <col min="15109" max="15109" width="9.85546875" customWidth="1"/>
    <col min="15110" max="15110" width="18" customWidth="1"/>
    <col min="15111" max="15111" width="19" customWidth="1"/>
    <col min="15112" max="15112" width="20.42578125" customWidth="1"/>
    <col min="15113" max="15113" width="2.42578125" customWidth="1"/>
    <col min="15361" max="15361" width="4.140625" customWidth="1"/>
    <col min="15362" max="15362" width="14.42578125" customWidth="1"/>
    <col min="15363" max="15363" width="14" customWidth="1"/>
    <col min="15364" max="15364" width="10.5703125" customWidth="1"/>
    <col min="15365" max="15365" width="9.85546875" customWidth="1"/>
    <col min="15366" max="15366" width="18" customWidth="1"/>
    <col min="15367" max="15367" width="19" customWidth="1"/>
    <col min="15368" max="15368" width="20.42578125" customWidth="1"/>
    <col min="15369" max="15369" width="2.42578125" customWidth="1"/>
    <col min="15617" max="15617" width="4.140625" customWidth="1"/>
    <col min="15618" max="15618" width="14.42578125" customWidth="1"/>
    <col min="15619" max="15619" width="14" customWidth="1"/>
    <col min="15620" max="15620" width="10.5703125" customWidth="1"/>
    <col min="15621" max="15621" width="9.85546875" customWidth="1"/>
    <col min="15622" max="15622" width="18" customWidth="1"/>
    <col min="15623" max="15623" width="19" customWidth="1"/>
    <col min="15624" max="15624" width="20.42578125" customWidth="1"/>
    <col min="15625" max="15625" width="2.42578125" customWidth="1"/>
    <col min="15873" max="15873" width="4.140625" customWidth="1"/>
    <col min="15874" max="15874" width="14.42578125" customWidth="1"/>
    <col min="15875" max="15875" width="14" customWidth="1"/>
    <col min="15876" max="15876" width="10.5703125" customWidth="1"/>
    <col min="15877" max="15877" width="9.85546875" customWidth="1"/>
    <col min="15878" max="15878" width="18" customWidth="1"/>
    <col min="15879" max="15879" width="19" customWidth="1"/>
    <col min="15880" max="15880" width="20.42578125" customWidth="1"/>
    <col min="15881" max="15881" width="2.42578125" customWidth="1"/>
    <col min="16129" max="16129" width="4.140625" customWidth="1"/>
    <col min="16130" max="16130" width="14.42578125" customWidth="1"/>
    <col min="16131" max="16131" width="14" customWidth="1"/>
    <col min="16132" max="16132" width="10.5703125" customWidth="1"/>
    <col min="16133" max="16133" width="9.85546875" customWidth="1"/>
    <col min="16134" max="16134" width="18" customWidth="1"/>
    <col min="16135" max="16135" width="19" customWidth="1"/>
    <col min="16136" max="16136" width="20.42578125" customWidth="1"/>
    <col min="16137" max="16137" width="2.42578125" customWidth="1"/>
  </cols>
  <sheetData>
    <row r="1" spans="1:8" x14ac:dyDescent="0.25">
      <c r="A1" s="56"/>
      <c r="B1" s="19" t="s">
        <v>269</v>
      </c>
      <c r="C1" s="19"/>
      <c r="D1" s="21"/>
      <c r="E1" s="21"/>
      <c r="F1" s="56"/>
      <c r="G1" s="56"/>
      <c r="H1" s="56"/>
    </row>
    <row r="2" spans="1:8" x14ac:dyDescent="0.25">
      <c r="A2" s="56"/>
      <c r="B2" s="19" t="s">
        <v>58</v>
      </c>
      <c r="C2" s="21"/>
      <c r="D2" s="21"/>
      <c r="E2" s="21"/>
      <c r="F2" s="56"/>
      <c r="G2" s="3"/>
      <c r="H2" s="56"/>
    </row>
    <row r="3" spans="1:8" x14ac:dyDescent="0.25">
      <c r="A3" s="56"/>
      <c r="B3" s="19" t="str">
        <f>+[1]Vinterhvede!B3</f>
        <v>Danneskiold-Samsøes Allé 9</v>
      </c>
      <c r="C3" s="21"/>
      <c r="D3" s="21"/>
      <c r="E3" s="21"/>
      <c r="F3" s="22" t="s">
        <v>60</v>
      </c>
      <c r="G3" s="21"/>
      <c r="H3" s="56"/>
    </row>
    <row r="4" spans="1:8" x14ac:dyDescent="0.25">
      <c r="A4" s="56"/>
      <c r="B4" s="19" t="str">
        <f>+[1]Vinterhvede!B4</f>
        <v>1434 København K</v>
      </c>
      <c r="C4" s="21"/>
      <c r="D4" s="21"/>
      <c r="E4" s="21"/>
      <c r="F4" s="22" t="str">
        <f>+_xlfn.CONCAT("i hænde senest den ", Revisorerklæring!A3,".")</f>
        <v>i hænde senest den 18.11.2025.</v>
      </c>
      <c r="G4" s="21"/>
      <c r="H4" s="56"/>
    </row>
    <row r="5" spans="1:8" x14ac:dyDescent="0.25">
      <c r="A5" s="56"/>
      <c r="B5" s="62"/>
      <c r="C5" s="56"/>
      <c r="D5" s="56"/>
      <c r="E5" s="56"/>
      <c r="F5" s="63"/>
      <c r="G5" s="56"/>
      <c r="H5" s="56"/>
    </row>
    <row r="6" spans="1:8" x14ac:dyDescent="0.25">
      <c r="A6" s="56"/>
      <c r="B6" s="62"/>
      <c r="C6" s="56"/>
      <c r="D6" s="56"/>
      <c r="E6" s="56"/>
      <c r="F6" s="63"/>
      <c r="G6" s="56"/>
      <c r="H6" s="56"/>
    </row>
    <row r="7" spans="1:8" x14ac:dyDescent="0.25">
      <c r="A7" s="56"/>
      <c r="B7" s="56"/>
      <c r="C7" s="56"/>
      <c r="D7" s="56"/>
      <c r="E7" s="56"/>
      <c r="F7" s="56"/>
      <c r="G7" s="56"/>
      <c r="H7" s="56"/>
    </row>
    <row r="8" spans="1:8" x14ac:dyDescent="0.25">
      <c r="A8" s="56"/>
      <c r="B8" s="21" t="str">
        <f>+_xlfn.CONCAT("    Opgørelse over salg af afgiftspligtig vintersæd i efteråret ",Revisorerklæring!A2,".", " Høstår ",Revisorerklæring!A1)</f>
        <v xml:space="preserve">    Opgørelse over salg af afgiftspligtig vintersæd i efteråret 2025. Høstår 2025/26</v>
      </c>
      <c r="C8" s="21"/>
      <c r="D8" s="21"/>
      <c r="E8" s="21"/>
      <c r="F8" s="21"/>
      <c r="G8" s="21"/>
      <c r="H8" s="56"/>
    </row>
    <row r="9" spans="1:8" x14ac:dyDescent="0.25">
      <c r="A9" s="56"/>
      <c r="B9" s="64" t="s">
        <v>147</v>
      </c>
      <c r="C9" s="65" t="s">
        <v>63</v>
      </c>
      <c r="D9" s="66" t="s">
        <v>64</v>
      </c>
      <c r="E9" s="67" t="s">
        <v>65</v>
      </c>
      <c r="F9" s="66" t="s">
        <v>148</v>
      </c>
      <c r="G9" s="91" t="s">
        <v>67</v>
      </c>
      <c r="H9" s="92"/>
    </row>
    <row r="10" spans="1:8" x14ac:dyDescent="0.25">
      <c r="A10" s="56"/>
      <c r="B10" s="85" t="s">
        <v>170</v>
      </c>
      <c r="C10" s="56"/>
      <c r="D10" s="93"/>
      <c r="E10" s="56"/>
      <c r="F10" s="73"/>
      <c r="G10" s="94"/>
      <c r="H10" s="78"/>
    </row>
    <row r="11" spans="1:8" x14ac:dyDescent="0.25">
      <c r="A11" s="56"/>
      <c r="B11" s="40"/>
      <c r="C11" s="41"/>
      <c r="D11" s="42"/>
      <c r="E11" s="40"/>
      <c r="F11" s="73"/>
      <c r="G11" s="94">
        <f t="shared" ref="G11:G18" si="0">SUM(F11*D11/100)</f>
        <v>0</v>
      </c>
      <c r="H11" s="78"/>
    </row>
    <row r="12" spans="1:8" x14ac:dyDescent="0.25">
      <c r="A12" s="56"/>
      <c r="B12" s="40"/>
      <c r="C12" s="41"/>
      <c r="D12" s="42"/>
      <c r="E12" s="41"/>
      <c r="F12" s="73"/>
      <c r="G12" s="94">
        <f t="shared" si="0"/>
        <v>0</v>
      </c>
      <c r="H12" s="78"/>
    </row>
    <row r="13" spans="1:8" x14ac:dyDescent="0.25">
      <c r="A13" s="56"/>
      <c r="B13" s="40"/>
      <c r="C13" s="41"/>
      <c r="D13" s="42"/>
      <c r="E13" s="40"/>
      <c r="F13" s="73"/>
      <c r="G13" s="94">
        <f t="shared" si="0"/>
        <v>0</v>
      </c>
      <c r="H13" s="78"/>
    </row>
    <row r="14" spans="1:8" x14ac:dyDescent="0.25">
      <c r="A14" s="56"/>
      <c r="B14" s="40"/>
      <c r="C14" s="41"/>
      <c r="D14" s="42"/>
      <c r="E14" s="41"/>
      <c r="F14" s="73"/>
      <c r="G14" s="94">
        <f t="shared" si="0"/>
        <v>0</v>
      </c>
      <c r="H14" s="78"/>
    </row>
    <row r="15" spans="1:8" x14ac:dyDescent="0.25">
      <c r="A15" s="56"/>
      <c r="B15" s="40"/>
      <c r="C15" s="41"/>
      <c r="D15" s="42"/>
      <c r="E15" s="40"/>
      <c r="F15" s="73"/>
      <c r="G15" s="94">
        <f t="shared" si="0"/>
        <v>0</v>
      </c>
      <c r="H15" s="78"/>
    </row>
    <row r="16" spans="1:8" x14ac:dyDescent="0.25">
      <c r="A16" s="56"/>
      <c r="B16" s="40"/>
      <c r="C16" s="41"/>
      <c r="D16" s="42"/>
      <c r="E16" s="41"/>
      <c r="F16" s="73"/>
      <c r="G16" s="94">
        <f t="shared" si="0"/>
        <v>0</v>
      </c>
      <c r="H16" s="78"/>
    </row>
    <row r="17" spans="1:8" x14ac:dyDescent="0.25">
      <c r="A17" s="56"/>
      <c r="B17" s="40"/>
      <c r="C17" s="41"/>
      <c r="D17" s="42"/>
      <c r="E17" s="40"/>
      <c r="F17" s="73"/>
      <c r="G17" s="94">
        <f t="shared" si="0"/>
        <v>0</v>
      </c>
      <c r="H17" s="78"/>
    </row>
    <row r="18" spans="1:8" x14ac:dyDescent="0.25">
      <c r="A18" s="56"/>
      <c r="B18" s="40"/>
      <c r="C18" s="41"/>
      <c r="D18" s="42"/>
      <c r="E18" s="41"/>
      <c r="F18" s="73"/>
      <c r="G18" s="94">
        <f t="shared" si="0"/>
        <v>0</v>
      </c>
      <c r="H18" s="78"/>
    </row>
    <row r="19" spans="1:8" x14ac:dyDescent="0.25">
      <c r="A19" s="56"/>
      <c r="B19" s="79" t="s">
        <v>171</v>
      </c>
      <c r="C19" s="52"/>
      <c r="D19" s="72"/>
      <c r="E19" s="72"/>
      <c r="F19" s="80">
        <f>SUM(F11:F18)</f>
        <v>0</v>
      </c>
      <c r="G19" s="81">
        <f>SUM(G11:G18)</f>
        <v>0</v>
      </c>
      <c r="H19" s="78"/>
    </row>
    <row r="20" spans="1:8" x14ac:dyDescent="0.25">
      <c r="A20" s="56"/>
      <c r="B20" s="72" t="s">
        <v>115</v>
      </c>
      <c r="C20" s="72"/>
      <c r="D20" s="72"/>
      <c r="E20" s="82">
        <v>310</v>
      </c>
      <c r="F20" s="83">
        <v>0.25</v>
      </c>
      <c r="G20" s="84">
        <f>SUM(G19*F20)</f>
        <v>0</v>
      </c>
      <c r="H20" s="78"/>
    </row>
    <row r="21" spans="1:8" x14ac:dyDescent="0.25">
      <c r="A21" s="56"/>
      <c r="B21" s="85" t="s">
        <v>172</v>
      </c>
      <c r="C21" s="56"/>
      <c r="F21" s="56"/>
      <c r="G21" s="95">
        <f>SUM(G19+G20)</f>
        <v>0</v>
      </c>
      <c r="H21" s="78"/>
    </row>
    <row r="22" spans="1:8" x14ac:dyDescent="0.25">
      <c r="A22" s="56"/>
      <c r="B22" s="85"/>
      <c r="C22" s="56"/>
      <c r="F22" s="56"/>
      <c r="G22" s="87"/>
      <c r="H22" s="56"/>
    </row>
    <row r="23" spans="1:8" x14ac:dyDescent="0.25">
      <c r="A23" s="56"/>
      <c r="B23" s="56" t="s">
        <v>117</v>
      </c>
      <c r="C23" s="56"/>
      <c r="F23" s="56"/>
      <c r="G23" s="87"/>
      <c r="H23" s="56"/>
    </row>
    <row r="24" spans="1:8" x14ac:dyDescent="0.25">
      <c r="A24" s="56"/>
      <c r="B24" s="56"/>
      <c r="C24" s="56"/>
      <c r="F24" s="56"/>
      <c r="G24" s="87"/>
      <c r="H24" s="56"/>
    </row>
    <row r="25" spans="1:8" x14ac:dyDescent="0.25">
      <c r="A25" s="56"/>
      <c r="B25" s="88" t="s">
        <v>118</v>
      </c>
      <c r="C25" s="85"/>
      <c r="D25" s="85"/>
      <c r="E25" s="56"/>
      <c r="F25" s="89"/>
      <c r="G25" s="56"/>
      <c r="H25" s="56"/>
    </row>
    <row r="26" spans="1:8" x14ac:dyDescent="0.25">
      <c r="A26" s="56"/>
      <c r="B26" s="88" t="s">
        <v>119</v>
      </c>
      <c r="C26" s="56"/>
      <c r="D26" s="56"/>
      <c r="E26" s="56"/>
      <c r="F26" s="89"/>
      <c r="G26" s="56"/>
      <c r="H26" s="56"/>
    </row>
    <row r="27" spans="1:8" x14ac:dyDescent="0.25">
      <c r="A27" s="56"/>
      <c r="B27" s="51"/>
      <c r="C27" s="56"/>
      <c r="E27" s="56"/>
      <c r="F27" s="89"/>
      <c r="G27" s="56"/>
      <c r="H27" s="56"/>
    </row>
    <row r="28" spans="1:8" x14ac:dyDescent="0.25">
      <c r="A28" s="56"/>
      <c r="B28" s="56" t="s">
        <v>120</v>
      </c>
      <c r="C28" s="56"/>
      <c r="D28" s="56"/>
      <c r="E28" s="56"/>
      <c r="F28" s="56"/>
      <c r="G28" s="56"/>
      <c r="H28" s="56"/>
    </row>
    <row r="29" spans="1:8" x14ac:dyDescent="0.25">
      <c r="A29" s="56"/>
      <c r="B29" s="56"/>
      <c r="C29" s="56"/>
      <c r="D29" s="56"/>
      <c r="E29" s="56"/>
      <c r="F29" s="56"/>
      <c r="G29" s="56"/>
      <c r="H29" s="56"/>
    </row>
    <row r="30" spans="1:8" x14ac:dyDescent="0.25">
      <c r="A30" s="56"/>
      <c r="B30" s="56"/>
      <c r="F30" s="56"/>
      <c r="G30" s="56"/>
      <c r="H30" s="56"/>
    </row>
    <row r="31" spans="1:8" x14ac:dyDescent="0.25">
      <c r="A31" s="56"/>
      <c r="B31" s="56"/>
      <c r="C31" s="56"/>
      <c r="D31" s="56"/>
      <c r="E31" s="56"/>
      <c r="F31" s="56"/>
      <c r="G31" s="56"/>
      <c r="H31" s="56"/>
    </row>
    <row r="32" spans="1:8" x14ac:dyDescent="0.25">
      <c r="A32" s="56"/>
      <c r="B32" s="56"/>
      <c r="C32" s="56"/>
      <c r="D32" s="56"/>
      <c r="E32" s="56"/>
      <c r="F32" s="56"/>
      <c r="G32" s="56"/>
      <c r="H32" s="56"/>
    </row>
    <row r="33" spans="1:10" x14ac:dyDescent="0.25">
      <c r="A33" s="56"/>
      <c r="F33" s="56"/>
      <c r="G33" s="56"/>
      <c r="H33" s="56"/>
    </row>
    <row r="34" spans="1:10" x14ac:dyDescent="0.25">
      <c r="A34" s="56"/>
      <c r="F34" s="56"/>
      <c r="G34" s="56"/>
      <c r="H34" s="56"/>
    </row>
    <row r="35" spans="1:10" x14ac:dyDescent="0.25">
      <c r="A35" s="56"/>
      <c r="H35" s="56"/>
    </row>
    <row r="36" spans="1:10" x14ac:dyDescent="0.25">
      <c r="A36" s="56"/>
      <c r="B36" s="56"/>
      <c r="H36" s="56"/>
    </row>
    <row r="37" spans="1:10" x14ac:dyDescent="0.25">
      <c r="A37" s="56"/>
      <c r="H37" s="56"/>
    </row>
    <row r="38" spans="1:10" ht="13.35" customHeight="1" x14ac:dyDescent="0.25">
      <c r="A38" s="56"/>
      <c r="H38" s="56"/>
    </row>
    <row r="39" spans="1:10" ht="13.35" customHeight="1" x14ac:dyDescent="0.25">
      <c r="A39" s="56"/>
      <c r="B39" s="1"/>
      <c r="C39" s="2"/>
      <c r="D39" s="2"/>
      <c r="E39" s="2"/>
      <c r="F39" s="2"/>
      <c r="G39" s="2"/>
      <c r="H39" s="2"/>
      <c r="I39" s="2"/>
      <c r="J39" s="2"/>
    </row>
    <row r="40" spans="1:10" ht="13.35" customHeight="1" x14ac:dyDescent="0.25">
      <c r="B40" s="1"/>
      <c r="C40" s="2"/>
      <c r="D40" s="2"/>
      <c r="E40" s="2"/>
      <c r="F40" s="2"/>
      <c r="G40" s="2"/>
      <c r="H40" s="2"/>
      <c r="I40" s="2"/>
      <c r="J40" s="2"/>
    </row>
    <row r="41" spans="1:10" s="21" customFormat="1" ht="13.35" customHeight="1" x14ac:dyDescent="0.2">
      <c r="B41" s="2"/>
      <c r="C41" s="2"/>
      <c r="D41" s="2"/>
      <c r="E41" s="2"/>
      <c r="F41" s="2"/>
      <c r="G41" s="2"/>
      <c r="H41" s="2"/>
      <c r="I41" s="2"/>
      <c r="J41" s="2"/>
    </row>
    <row r="42" spans="1:10" ht="13.35" customHeight="1" x14ac:dyDescent="0.25">
      <c r="A42" s="21"/>
      <c r="B42" s="2"/>
      <c r="C42" s="2"/>
      <c r="D42" s="2"/>
      <c r="E42" s="2"/>
      <c r="F42" s="2"/>
      <c r="G42" s="2"/>
      <c r="H42" s="2"/>
      <c r="I42" s="2"/>
      <c r="J42" s="2"/>
    </row>
    <row r="43" spans="1:10" ht="13.35" customHeight="1" x14ac:dyDescent="0.25">
      <c r="B43" s="5"/>
      <c r="C43" s="2"/>
      <c r="D43" s="2"/>
      <c r="E43" s="2"/>
      <c r="F43" s="2"/>
      <c r="G43" s="2"/>
      <c r="H43" s="2"/>
      <c r="I43" s="2"/>
      <c r="J43" s="2"/>
    </row>
    <row r="44" spans="1:10" ht="13.35" customHeight="1" x14ac:dyDescent="0.25">
      <c r="B44" s="1"/>
      <c r="C44" s="2"/>
      <c r="D44" s="2"/>
      <c r="E44" s="2"/>
      <c r="F44" s="2"/>
      <c r="G44" s="2"/>
      <c r="H44" s="2"/>
      <c r="I44" s="2"/>
      <c r="J44" s="2"/>
    </row>
    <row r="45" spans="1:10" ht="13.35" customHeight="1" x14ac:dyDescent="0.25">
      <c r="B45" s="1"/>
      <c r="C45" s="2"/>
      <c r="D45" s="2"/>
      <c r="E45" s="2"/>
      <c r="F45" s="2"/>
      <c r="G45" s="2"/>
      <c r="H45" s="2"/>
      <c r="I45" s="2"/>
      <c r="J45" s="2"/>
    </row>
    <row r="46" spans="1:10" ht="13.35" customHeight="1" x14ac:dyDescent="0.25">
      <c r="B46" s="5"/>
      <c r="C46" s="2"/>
      <c r="D46" s="2"/>
      <c r="E46" s="2"/>
      <c r="F46" s="2"/>
      <c r="G46" s="2"/>
      <c r="H46" s="2"/>
      <c r="I46" s="2"/>
      <c r="J46" s="2"/>
    </row>
    <row r="47" spans="1:10" ht="13.35" customHeight="1" x14ac:dyDescent="0.25">
      <c r="B47" s="1"/>
      <c r="C47" s="2"/>
      <c r="D47" s="2"/>
      <c r="E47" s="2"/>
      <c r="F47" s="2"/>
      <c r="G47" s="2"/>
      <c r="H47" s="2"/>
      <c r="I47" s="2"/>
      <c r="J47" s="2"/>
    </row>
    <row r="48" spans="1:10" ht="13.35" customHeight="1" x14ac:dyDescent="0.25">
      <c r="B48" s="1"/>
      <c r="C48" s="2"/>
      <c r="D48" s="2"/>
      <c r="E48" s="2"/>
      <c r="F48" s="2"/>
      <c r="G48" s="2"/>
      <c r="H48" s="2"/>
      <c r="I48" s="2"/>
      <c r="J48" s="2"/>
    </row>
    <row r="49" spans="1:10" ht="13.35" customHeight="1" x14ac:dyDescent="0.25">
      <c r="B49" s="2"/>
      <c r="C49" s="2"/>
      <c r="D49" s="2"/>
      <c r="E49" s="2"/>
      <c r="F49" s="2"/>
      <c r="G49" s="2"/>
      <c r="H49" s="2"/>
      <c r="I49" s="2"/>
      <c r="J49" s="2"/>
    </row>
    <row r="50" spans="1:10" ht="13.35" customHeight="1" x14ac:dyDescent="0.25">
      <c r="B50" s="2"/>
      <c r="C50" s="2"/>
      <c r="D50" s="2"/>
      <c r="E50" s="2"/>
      <c r="F50" s="2"/>
      <c r="G50" s="2"/>
      <c r="H50" s="2"/>
      <c r="I50" s="2"/>
      <c r="J50" s="2"/>
    </row>
    <row r="51" spans="1:10" ht="13.35" customHeight="1" x14ac:dyDescent="0.25">
      <c r="B51" s="2"/>
      <c r="C51" s="2"/>
      <c r="D51" s="2"/>
      <c r="E51" s="2"/>
      <c r="F51" s="2"/>
      <c r="G51" s="2"/>
      <c r="H51" s="2"/>
      <c r="I51" s="2"/>
      <c r="J51" s="2"/>
    </row>
    <row r="52" spans="1:10" ht="13.35" customHeight="1" x14ac:dyDescent="0.25">
      <c r="B52" s="2"/>
      <c r="C52" s="2"/>
      <c r="D52" s="2"/>
      <c r="E52" s="2"/>
      <c r="F52" s="2"/>
      <c r="G52" s="2"/>
      <c r="H52" s="2"/>
      <c r="I52" s="2"/>
      <c r="J52" s="2"/>
    </row>
    <row r="53" spans="1:10" ht="13.35" customHeight="1" x14ac:dyDescent="0.25">
      <c r="B53" s="2"/>
      <c r="C53" s="2"/>
      <c r="D53" s="2"/>
      <c r="E53" s="2"/>
      <c r="F53" s="2"/>
      <c r="G53" s="2"/>
      <c r="H53" s="2"/>
      <c r="I53" s="2"/>
      <c r="J53" s="2"/>
    </row>
    <row r="54" spans="1:10" s="21" customFormat="1" ht="13.35" customHeight="1" x14ac:dyDescent="0.25">
      <c r="A54"/>
      <c r="B54" s="2"/>
      <c r="C54" s="2"/>
      <c r="D54" s="2"/>
      <c r="E54" s="2"/>
      <c r="F54" s="2"/>
      <c r="G54" s="2"/>
      <c r="H54" s="2"/>
      <c r="I54" s="2"/>
      <c r="J54" s="2"/>
    </row>
    <row r="55" spans="1:10" ht="13.35" customHeight="1" x14ac:dyDescent="0.25">
      <c r="B55" s="2"/>
      <c r="C55" s="1"/>
      <c r="D55" s="2"/>
      <c r="E55" s="2"/>
      <c r="F55" s="2"/>
      <c r="G55" s="2"/>
      <c r="H55" s="2"/>
      <c r="I55" s="2"/>
      <c r="J55" s="2"/>
    </row>
    <row r="56" spans="1:10" ht="13.35" customHeight="1" x14ac:dyDescent="0.25">
      <c r="A56" s="21"/>
      <c r="B56" s="2"/>
      <c r="C56" s="2"/>
      <c r="D56" s="2"/>
      <c r="E56" s="2"/>
      <c r="F56" s="2"/>
      <c r="G56" s="2"/>
      <c r="H56" s="2"/>
      <c r="I56" s="2"/>
      <c r="J56" s="2"/>
    </row>
    <row r="57" spans="1:10" ht="13.35" customHeight="1" x14ac:dyDescent="0.25">
      <c r="B57" s="2"/>
      <c r="C57" s="2"/>
      <c r="D57" s="2"/>
      <c r="E57" s="2"/>
      <c r="F57" s="2"/>
      <c r="G57" s="2"/>
      <c r="H57" s="2"/>
      <c r="I57" s="2"/>
      <c r="J57" s="2"/>
    </row>
    <row r="58" spans="1:10" ht="13.35" customHeight="1" x14ac:dyDescent="0.25">
      <c r="B58" s="2"/>
      <c r="C58" s="2"/>
      <c r="D58" s="2"/>
      <c r="E58" s="2"/>
      <c r="F58" s="2"/>
      <c r="G58" s="2"/>
      <c r="H58" s="2"/>
      <c r="I58" s="2"/>
      <c r="J58" s="2"/>
    </row>
    <row r="59" spans="1:10" ht="13.35" customHeight="1" x14ac:dyDescent="0.25">
      <c r="B59" s="2"/>
      <c r="C59" s="2"/>
      <c r="D59" s="2"/>
      <c r="E59" s="2"/>
      <c r="F59" s="2"/>
      <c r="G59" s="2"/>
      <c r="H59" s="2"/>
      <c r="I59" s="2"/>
      <c r="J59" s="2"/>
    </row>
    <row r="60" spans="1:10" ht="13.35" customHeight="1" x14ac:dyDescent="0.25">
      <c r="B60" s="2"/>
      <c r="C60" s="2"/>
      <c r="D60" s="2"/>
      <c r="E60" s="2"/>
      <c r="F60" s="2"/>
      <c r="G60" s="2"/>
      <c r="H60" s="2"/>
      <c r="I60" s="2"/>
      <c r="J60" s="2"/>
    </row>
    <row r="61" spans="1:10" ht="13.35" customHeight="1" x14ac:dyDescent="0.25">
      <c r="B61" s="5"/>
      <c r="C61" s="2"/>
      <c r="D61" s="2"/>
      <c r="E61" s="2"/>
      <c r="F61" s="2"/>
      <c r="G61" s="2"/>
      <c r="H61" s="2"/>
      <c r="I61" s="2"/>
      <c r="J61" s="2"/>
    </row>
    <row r="62" spans="1:10" ht="13.35" customHeight="1" x14ac:dyDescent="0.25">
      <c r="B62" s="2"/>
      <c r="C62" s="2"/>
      <c r="D62" s="2"/>
      <c r="E62" s="2"/>
      <c r="F62" s="2"/>
      <c r="G62" s="2"/>
      <c r="H62" s="2"/>
      <c r="I62" s="2"/>
      <c r="J62" s="2"/>
    </row>
    <row r="63" spans="1:10" ht="13.35" customHeight="1" x14ac:dyDescent="0.25">
      <c r="B63" s="2"/>
      <c r="C63" s="2"/>
      <c r="D63" s="2"/>
      <c r="E63" s="2"/>
      <c r="F63" s="2"/>
      <c r="G63" s="2"/>
      <c r="H63" s="2"/>
      <c r="I63" s="2"/>
      <c r="J63" s="2"/>
    </row>
    <row r="64" spans="1:10" ht="13.35" customHeight="1" x14ac:dyDescent="0.25">
      <c r="B64" s="2"/>
      <c r="C64" s="2"/>
      <c r="D64" s="2"/>
      <c r="E64" s="2"/>
      <c r="F64" s="2"/>
      <c r="G64" s="2"/>
      <c r="H64" s="2"/>
      <c r="I64" s="2"/>
      <c r="J64" s="2"/>
    </row>
    <row r="65" spans="2:10" ht="13.35" customHeight="1" x14ac:dyDescent="0.25">
      <c r="B65" s="5"/>
      <c r="C65" s="2"/>
      <c r="D65" s="2"/>
      <c r="E65" s="2"/>
      <c r="F65" s="2"/>
      <c r="G65" s="2"/>
      <c r="H65" s="2"/>
      <c r="I65" s="2"/>
      <c r="J65" s="2"/>
    </row>
    <row r="66" spans="2:10" ht="13.35" customHeight="1" x14ac:dyDescent="0.25">
      <c r="B66" s="2"/>
      <c r="C66" s="2"/>
      <c r="D66" s="2"/>
      <c r="E66" s="2"/>
      <c r="F66" s="2"/>
      <c r="G66" s="2"/>
      <c r="H66" s="2"/>
      <c r="I66" s="2"/>
      <c r="J66" s="2"/>
    </row>
    <row r="67" spans="2:10" ht="13.35" customHeight="1" x14ac:dyDescent="0.25">
      <c r="B67" s="15"/>
      <c r="C67" s="2"/>
      <c r="D67" s="2"/>
      <c r="E67" s="2"/>
      <c r="F67" s="2"/>
      <c r="G67" s="2"/>
      <c r="H67" s="2"/>
      <c r="I67" s="2"/>
      <c r="J67" s="2"/>
    </row>
    <row r="68" spans="2:10" ht="13.35" customHeight="1" x14ac:dyDescent="0.25">
      <c r="B68" s="2"/>
      <c r="C68" s="2"/>
      <c r="D68" s="2"/>
      <c r="E68" s="2"/>
      <c r="F68" s="2"/>
      <c r="G68" s="2"/>
      <c r="H68" s="2"/>
      <c r="I68" s="2"/>
      <c r="J68" s="2"/>
    </row>
    <row r="69" spans="2:10" ht="13.35" customHeight="1" x14ac:dyDescent="0.25">
      <c r="B69" s="2"/>
      <c r="C69" s="2"/>
      <c r="D69" s="2"/>
      <c r="E69" s="2"/>
      <c r="F69" s="2"/>
      <c r="G69" s="2"/>
      <c r="H69" s="2"/>
      <c r="I69" s="2"/>
      <c r="J69" s="2"/>
    </row>
    <row r="70" spans="2:10" ht="13.35" customHeight="1" x14ac:dyDescent="0.25">
      <c r="B70" s="2"/>
      <c r="C70" s="2"/>
      <c r="D70" s="2"/>
      <c r="E70" s="2"/>
      <c r="F70" s="2"/>
      <c r="G70" s="2"/>
      <c r="H70" s="2"/>
      <c r="I70" s="2"/>
      <c r="J70" s="2"/>
    </row>
    <row r="71" spans="2:10" ht="13.35" customHeight="1" x14ac:dyDescent="0.25">
      <c r="B71" s="2"/>
      <c r="C71" s="1"/>
      <c r="D71" s="2"/>
      <c r="E71" s="2"/>
      <c r="F71" s="2"/>
      <c r="G71" s="2"/>
      <c r="H71" s="2"/>
      <c r="I71" s="2"/>
      <c r="J71" s="2"/>
    </row>
    <row r="72" spans="2:10" ht="13.35" customHeight="1" x14ac:dyDescent="0.25">
      <c r="B72" s="2"/>
      <c r="C72" s="2"/>
      <c r="D72" s="2"/>
      <c r="E72" s="2"/>
      <c r="F72" s="2"/>
      <c r="G72" s="2"/>
      <c r="H72" s="2"/>
      <c r="I72" s="2"/>
      <c r="J72" s="2"/>
    </row>
    <row r="73" spans="2:10" ht="13.35" customHeight="1" x14ac:dyDescent="0.25">
      <c r="B73" s="2"/>
      <c r="C73" s="2"/>
      <c r="D73" s="2"/>
      <c r="E73" s="2"/>
      <c r="F73" s="2"/>
      <c r="G73" s="2"/>
      <c r="H73" s="2"/>
      <c r="I73" s="2"/>
      <c r="J73" s="2"/>
    </row>
    <row r="74" spans="2:10" ht="13.35" customHeight="1" x14ac:dyDescent="0.25">
      <c r="B74" s="2"/>
      <c r="C74" s="2"/>
      <c r="D74" s="2"/>
      <c r="E74" s="2"/>
      <c r="F74" s="2"/>
      <c r="G74" s="2"/>
      <c r="H74" s="2"/>
      <c r="I74" s="2"/>
      <c r="J74" s="2"/>
    </row>
    <row r="75" spans="2:10" ht="13.35" customHeight="1" x14ac:dyDescent="0.25">
      <c r="B75" s="2"/>
      <c r="C75" s="2"/>
      <c r="D75" s="2"/>
      <c r="E75" s="2"/>
      <c r="F75" s="2"/>
      <c r="G75" s="2"/>
      <c r="H75" s="2"/>
      <c r="I75" s="2"/>
      <c r="J75" s="2"/>
    </row>
    <row r="76" spans="2:10" ht="13.35" customHeight="1" x14ac:dyDescent="0.25">
      <c r="B76" s="2"/>
      <c r="C76" s="2"/>
      <c r="D76" s="2"/>
      <c r="E76" s="2"/>
      <c r="F76" s="2"/>
      <c r="G76" s="2"/>
      <c r="H76" s="2"/>
      <c r="I76" s="2"/>
      <c r="J76" s="2"/>
    </row>
    <row r="77" spans="2:10" ht="13.35" customHeight="1" x14ac:dyDescent="0.25">
      <c r="B77" s="2"/>
      <c r="C77" s="2"/>
      <c r="D77" s="2"/>
      <c r="E77" s="2"/>
      <c r="F77" s="2"/>
      <c r="G77" s="2"/>
      <c r="H77" s="2"/>
      <c r="I77" s="2"/>
      <c r="J77" s="2"/>
    </row>
    <row r="78" spans="2:10" ht="13.35" customHeight="1" x14ac:dyDescent="0.25">
      <c r="B78" s="2"/>
      <c r="C78" s="2"/>
      <c r="D78" s="2"/>
      <c r="E78" s="2"/>
      <c r="F78" s="2"/>
      <c r="G78" s="2"/>
      <c r="H78" s="2"/>
      <c r="I78" s="2"/>
      <c r="J78" s="2"/>
    </row>
    <row r="79" spans="2:10" ht="13.35" customHeight="1" x14ac:dyDescent="0.25">
      <c r="B79" s="2"/>
      <c r="C79" s="2"/>
      <c r="D79" s="2"/>
      <c r="E79" s="2"/>
      <c r="F79" s="2"/>
      <c r="G79" s="2"/>
      <c r="H79" s="2"/>
      <c r="I79" s="2"/>
      <c r="J79" s="2"/>
    </row>
    <row r="80" spans="2:10" ht="13.35" customHeight="1" x14ac:dyDescent="0.25">
      <c r="B80" s="2"/>
      <c r="C80" s="2"/>
      <c r="D80" s="2"/>
      <c r="E80" s="2"/>
      <c r="F80" s="2"/>
      <c r="G80" s="2"/>
      <c r="H80" s="2"/>
      <c r="I80" s="2"/>
      <c r="J80" s="2"/>
    </row>
    <row r="81" spans="1:10" ht="13.35" customHeight="1" x14ac:dyDescent="0.25">
      <c r="B81" s="2"/>
      <c r="C81" s="2"/>
      <c r="D81" s="2"/>
      <c r="E81" s="2"/>
      <c r="F81" s="2"/>
      <c r="G81" s="2"/>
      <c r="H81" s="2"/>
      <c r="I81" s="2"/>
      <c r="J81" s="2"/>
    </row>
    <row r="82" spans="1:10" ht="13.35" customHeight="1" x14ac:dyDescent="0.25">
      <c r="B82" s="2"/>
      <c r="C82" s="16"/>
      <c r="D82" s="2"/>
      <c r="E82" s="2"/>
      <c r="F82" s="2"/>
      <c r="G82" s="2"/>
      <c r="H82" s="2"/>
      <c r="I82" s="2"/>
      <c r="J82" s="2"/>
    </row>
    <row r="83" spans="1:10" ht="13.35" customHeight="1" x14ac:dyDescent="0.25">
      <c r="B83" s="2"/>
      <c r="C83" s="2"/>
      <c r="D83" s="2"/>
      <c r="E83" s="2"/>
      <c r="F83" s="2"/>
      <c r="G83" s="2"/>
      <c r="H83" s="2"/>
      <c r="I83" s="2"/>
      <c r="J83" s="2"/>
    </row>
    <row r="84" spans="1:10" ht="13.35" customHeight="1" x14ac:dyDescent="0.25">
      <c r="B84" s="2"/>
      <c r="C84" s="2"/>
      <c r="D84" s="2"/>
      <c r="E84" s="2"/>
      <c r="F84" s="2"/>
      <c r="G84" s="2"/>
      <c r="H84" s="2"/>
      <c r="I84" s="2"/>
      <c r="J84" s="2"/>
    </row>
    <row r="85" spans="1:10" ht="13.35" customHeight="1" x14ac:dyDescent="0.25">
      <c r="B85" s="2"/>
      <c r="C85" s="2"/>
      <c r="D85" s="2"/>
      <c r="E85" s="2"/>
      <c r="F85" s="2"/>
      <c r="G85" s="2"/>
      <c r="H85" s="2"/>
      <c r="I85" s="2"/>
      <c r="J85" s="2"/>
    </row>
    <row r="86" spans="1:10" ht="13.35" customHeight="1" x14ac:dyDescent="0.25">
      <c r="B86" s="2"/>
      <c r="C86" s="2"/>
      <c r="D86" s="2"/>
      <c r="E86" s="2"/>
      <c r="F86" s="2"/>
      <c r="G86" s="2"/>
      <c r="H86" s="2"/>
      <c r="I86" s="2"/>
      <c r="J86" s="2"/>
    </row>
    <row r="87" spans="1:10" ht="13.35" customHeight="1" x14ac:dyDescent="0.25">
      <c r="B87" s="2"/>
      <c r="C87" s="2"/>
      <c r="D87" s="2"/>
      <c r="E87" s="2"/>
      <c r="F87" s="2"/>
      <c r="G87" s="2"/>
      <c r="H87" s="2"/>
      <c r="I87" s="2"/>
      <c r="J87" s="2"/>
    </row>
    <row r="88" spans="1:10" ht="13.35" customHeight="1" x14ac:dyDescent="0.25">
      <c r="B88" s="2"/>
      <c r="C88" s="2"/>
      <c r="D88" s="2"/>
      <c r="E88" s="2"/>
      <c r="F88" s="2"/>
      <c r="G88" s="2"/>
      <c r="H88" s="2"/>
      <c r="I88" s="2"/>
      <c r="J88" s="2"/>
    </row>
    <row r="89" spans="1:10" ht="13.35" customHeight="1" x14ac:dyDescent="0.25">
      <c r="A89" s="21"/>
      <c r="B89" s="2"/>
      <c r="C89" s="2"/>
      <c r="D89" s="2"/>
      <c r="E89" s="2"/>
      <c r="F89" s="2"/>
      <c r="G89" s="2"/>
      <c r="H89" s="2"/>
      <c r="I89" s="2"/>
      <c r="J89" s="2"/>
    </row>
    <row r="90" spans="1:10" ht="13.35" customHeight="1" x14ac:dyDescent="0.25">
      <c r="B90" s="5"/>
      <c r="C90" s="2"/>
      <c r="D90" s="2"/>
      <c r="E90" s="2"/>
      <c r="F90" s="2"/>
      <c r="G90" s="2"/>
      <c r="H90" s="2"/>
      <c r="I90" s="2"/>
      <c r="J90" s="2"/>
    </row>
    <row r="91" spans="1:10" s="21" customFormat="1" ht="13.35" customHeight="1" x14ac:dyDescent="0.25">
      <c r="A91"/>
      <c r="B91" s="2"/>
      <c r="C91" s="2"/>
      <c r="D91" s="2"/>
      <c r="E91" s="2"/>
      <c r="F91" s="2"/>
      <c r="G91" s="2"/>
      <c r="H91" s="2"/>
      <c r="I91" s="2"/>
      <c r="J91" s="2"/>
    </row>
    <row r="92" spans="1:10" ht="13.35" customHeight="1" x14ac:dyDescent="0.25">
      <c r="B92" s="2"/>
      <c r="C92" s="2"/>
      <c r="D92" s="2"/>
      <c r="E92" s="2"/>
      <c r="F92" s="2"/>
      <c r="G92" s="2"/>
      <c r="H92" s="2"/>
      <c r="I92" s="2"/>
      <c r="J92" s="2"/>
    </row>
    <row r="93" spans="1:10" ht="13.35" customHeight="1" x14ac:dyDescent="0.25">
      <c r="B93" s="2"/>
      <c r="C93" s="2"/>
      <c r="D93" s="2"/>
      <c r="E93" s="2"/>
      <c r="F93" s="2"/>
      <c r="G93" s="2"/>
      <c r="H93" s="2"/>
      <c r="I93" s="2"/>
      <c r="J93" s="2"/>
    </row>
    <row r="94" spans="1:10" ht="13.35" customHeight="1" x14ac:dyDescent="0.25">
      <c r="B94" s="2"/>
      <c r="C94" s="2"/>
      <c r="D94" s="2"/>
      <c r="E94" s="2"/>
      <c r="F94" s="2"/>
      <c r="G94" s="2"/>
      <c r="H94" s="2"/>
      <c r="I94" s="2"/>
      <c r="J94" s="2"/>
    </row>
    <row r="95" spans="1:10" ht="13.35" customHeight="1" x14ac:dyDescent="0.25">
      <c r="B95" s="2"/>
      <c r="C95" s="2"/>
      <c r="D95" s="2"/>
      <c r="E95" s="2"/>
      <c r="F95" s="2"/>
      <c r="G95" s="2"/>
      <c r="H95" s="2"/>
      <c r="I95" s="2"/>
      <c r="J95" s="2"/>
    </row>
    <row r="96" spans="1:10" ht="13.35" customHeight="1" x14ac:dyDescent="0.25">
      <c r="B96" s="2"/>
      <c r="C96" s="2"/>
      <c r="D96" s="2"/>
      <c r="E96" s="2"/>
      <c r="F96" s="2"/>
      <c r="G96" s="2"/>
      <c r="H96" s="2"/>
      <c r="I96" s="2"/>
      <c r="J96" s="2"/>
    </row>
    <row r="97" spans="2:10" ht="13.35" customHeight="1" x14ac:dyDescent="0.25">
      <c r="B97" s="15"/>
      <c r="C97" s="2"/>
      <c r="D97" s="2"/>
      <c r="E97" s="2"/>
      <c r="F97" s="2"/>
      <c r="G97" s="2"/>
      <c r="H97" s="2"/>
      <c r="I97" s="2"/>
      <c r="J97" s="2"/>
    </row>
    <row r="98" spans="2:10" ht="13.35" customHeight="1" x14ac:dyDescent="0.25">
      <c r="B98" s="2"/>
      <c r="C98" s="2"/>
      <c r="D98" s="2"/>
      <c r="E98" s="2"/>
      <c r="F98" s="2"/>
      <c r="G98" s="2"/>
      <c r="H98" s="2"/>
      <c r="I98" s="2"/>
      <c r="J98" s="2"/>
    </row>
    <row r="99" spans="2:10" ht="13.35" customHeight="1" x14ac:dyDescent="0.25">
      <c r="B99" s="2"/>
      <c r="C99" s="2"/>
      <c r="D99" s="2"/>
      <c r="E99" s="2"/>
      <c r="F99" s="2"/>
      <c r="G99" s="2"/>
      <c r="H99" s="2"/>
      <c r="I99" s="2"/>
      <c r="J99" s="2"/>
    </row>
    <row r="100" spans="2:10" ht="13.3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</row>
    <row r="101" spans="2:10" ht="13.35" customHeight="1" x14ac:dyDescent="0.25">
      <c r="B101" s="2"/>
      <c r="C101" s="2"/>
      <c r="D101" s="2"/>
      <c r="E101" s="2"/>
      <c r="F101" s="2"/>
      <c r="G101" s="2"/>
      <c r="H101" s="2"/>
      <c r="I101" s="21"/>
    </row>
    <row r="102" spans="2:10" ht="13.35" customHeight="1" x14ac:dyDescent="0.25">
      <c r="B102" s="2"/>
      <c r="C102" s="2"/>
      <c r="D102" s="2"/>
      <c r="E102" s="2"/>
      <c r="F102" s="2"/>
      <c r="G102" s="2"/>
      <c r="H102" s="2"/>
      <c r="I102" s="21"/>
    </row>
    <row r="103" spans="2:10" ht="13.35" customHeight="1" x14ac:dyDescent="0.25">
      <c r="B103" s="2"/>
      <c r="C103" s="2"/>
      <c r="D103" s="2"/>
      <c r="E103" s="2"/>
      <c r="F103" s="2"/>
      <c r="G103" s="2"/>
      <c r="H103" s="2"/>
      <c r="I103" s="21"/>
    </row>
    <row r="104" spans="2:10" ht="13.35" customHeight="1" x14ac:dyDescent="0.25">
      <c r="B104" s="2"/>
      <c r="C104" s="2"/>
      <c r="D104" s="2"/>
      <c r="E104" s="2"/>
      <c r="F104" s="2"/>
      <c r="G104" s="2"/>
      <c r="H104" s="2"/>
      <c r="I104" s="21"/>
    </row>
    <row r="105" spans="2:10" ht="13.35" customHeight="1" x14ac:dyDescent="0.25"/>
    <row r="106" spans="2:10" ht="13.35" customHeight="1" x14ac:dyDescent="0.55000000000000004">
      <c r="B106" s="90"/>
    </row>
    <row r="111" spans="2:10" x14ac:dyDescent="0.25">
      <c r="B111" s="22"/>
    </row>
  </sheetData>
  <pageMargins left="0.7" right="0.7" top="0.75" bottom="0.75" header="0.3" footer="0.3"/>
  <pageSetup paperSize="9" orientation="portrait" r:id="rId1"/>
  <headerFooter>
    <oddHeader xml:space="preserve">&amp;RSide 9 af 14
</oddHead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FA2C-2679-47B5-8631-CC641509854F}">
  <sheetPr codeName="Ark9">
    <tabColor theme="9" tint="-0.249977111117893"/>
  </sheetPr>
  <dimension ref="A1:I112"/>
  <sheetViews>
    <sheetView view="pageLayout" topLeftCell="B1" zoomScaleNormal="100" workbookViewId="0">
      <selection activeCell="B12" sqref="B12"/>
    </sheetView>
  </sheetViews>
  <sheetFormatPr defaultRowHeight="15" outlineLevelCol="1" x14ac:dyDescent="0.25"/>
  <cols>
    <col min="1" max="1" width="11.5703125" hidden="1" customWidth="1" outlineLevel="1"/>
    <col min="2" max="2" width="14.42578125" customWidth="1" collapsed="1"/>
    <col min="3" max="3" width="14" customWidth="1"/>
    <col min="4" max="4" width="10.5703125" customWidth="1"/>
    <col min="5" max="5" width="9.85546875" customWidth="1"/>
    <col min="6" max="6" width="18" customWidth="1"/>
    <col min="7" max="7" width="19" customWidth="1"/>
    <col min="8" max="8" width="20.42578125" hidden="1" customWidth="1" outlineLevel="1"/>
    <col min="9" max="9" width="9.140625" collapsed="1"/>
    <col min="256" max="256" width="4.140625" customWidth="1"/>
    <col min="257" max="257" width="14.42578125" customWidth="1"/>
    <col min="258" max="258" width="14" customWidth="1"/>
    <col min="259" max="259" width="10.5703125" customWidth="1"/>
    <col min="260" max="260" width="9.85546875" customWidth="1"/>
    <col min="261" max="261" width="18" customWidth="1"/>
    <col min="262" max="262" width="19" customWidth="1"/>
    <col min="263" max="263" width="20.42578125" customWidth="1"/>
    <col min="264" max="264" width="2.42578125" customWidth="1"/>
    <col min="512" max="512" width="4.140625" customWidth="1"/>
    <col min="513" max="513" width="14.42578125" customWidth="1"/>
    <col min="514" max="514" width="14" customWidth="1"/>
    <col min="515" max="515" width="10.5703125" customWidth="1"/>
    <col min="516" max="516" width="9.85546875" customWidth="1"/>
    <col min="517" max="517" width="18" customWidth="1"/>
    <col min="518" max="518" width="19" customWidth="1"/>
    <col min="519" max="519" width="20.42578125" customWidth="1"/>
    <col min="520" max="520" width="2.42578125" customWidth="1"/>
    <col min="768" max="768" width="4.140625" customWidth="1"/>
    <col min="769" max="769" width="14.42578125" customWidth="1"/>
    <col min="770" max="770" width="14" customWidth="1"/>
    <col min="771" max="771" width="10.5703125" customWidth="1"/>
    <col min="772" max="772" width="9.85546875" customWidth="1"/>
    <col min="773" max="773" width="18" customWidth="1"/>
    <col min="774" max="774" width="19" customWidth="1"/>
    <col min="775" max="775" width="20.42578125" customWidth="1"/>
    <col min="776" max="776" width="2.42578125" customWidth="1"/>
    <col min="1024" max="1024" width="4.140625" customWidth="1"/>
    <col min="1025" max="1025" width="14.42578125" customWidth="1"/>
    <col min="1026" max="1026" width="14" customWidth="1"/>
    <col min="1027" max="1027" width="10.5703125" customWidth="1"/>
    <col min="1028" max="1028" width="9.85546875" customWidth="1"/>
    <col min="1029" max="1029" width="18" customWidth="1"/>
    <col min="1030" max="1030" width="19" customWidth="1"/>
    <col min="1031" max="1031" width="20.42578125" customWidth="1"/>
    <col min="1032" max="1032" width="2.42578125" customWidth="1"/>
    <col min="1280" max="1280" width="4.140625" customWidth="1"/>
    <col min="1281" max="1281" width="14.42578125" customWidth="1"/>
    <col min="1282" max="1282" width="14" customWidth="1"/>
    <col min="1283" max="1283" width="10.5703125" customWidth="1"/>
    <col min="1284" max="1284" width="9.85546875" customWidth="1"/>
    <col min="1285" max="1285" width="18" customWidth="1"/>
    <col min="1286" max="1286" width="19" customWidth="1"/>
    <col min="1287" max="1287" width="20.42578125" customWidth="1"/>
    <col min="1288" max="1288" width="2.42578125" customWidth="1"/>
    <col min="1536" max="1536" width="4.140625" customWidth="1"/>
    <col min="1537" max="1537" width="14.42578125" customWidth="1"/>
    <col min="1538" max="1538" width="14" customWidth="1"/>
    <col min="1539" max="1539" width="10.5703125" customWidth="1"/>
    <col min="1540" max="1540" width="9.85546875" customWidth="1"/>
    <col min="1541" max="1541" width="18" customWidth="1"/>
    <col min="1542" max="1542" width="19" customWidth="1"/>
    <col min="1543" max="1543" width="20.42578125" customWidth="1"/>
    <col min="1544" max="1544" width="2.42578125" customWidth="1"/>
    <col min="1792" max="1792" width="4.140625" customWidth="1"/>
    <col min="1793" max="1793" width="14.42578125" customWidth="1"/>
    <col min="1794" max="1794" width="14" customWidth="1"/>
    <col min="1795" max="1795" width="10.5703125" customWidth="1"/>
    <col min="1796" max="1796" width="9.85546875" customWidth="1"/>
    <col min="1797" max="1797" width="18" customWidth="1"/>
    <col min="1798" max="1798" width="19" customWidth="1"/>
    <col min="1799" max="1799" width="20.42578125" customWidth="1"/>
    <col min="1800" max="1800" width="2.42578125" customWidth="1"/>
    <col min="2048" max="2048" width="4.140625" customWidth="1"/>
    <col min="2049" max="2049" width="14.42578125" customWidth="1"/>
    <col min="2050" max="2050" width="14" customWidth="1"/>
    <col min="2051" max="2051" width="10.5703125" customWidth="1"/>
    <col min="2052" max="2052" width="9.85546875" customWidth="1"/>
    <col min="2053" max="2053" width="18" customWidth="1"/>
    <col min="2054" max="2054" width="19" customWidth="1"/>
    <col min="2055" max="2055" width="20.42578125" customWidth="1"/>
    <col min="2056" max="2056" width="2.42578125" customWidth="1"/>
    <col min="2304" max="2304" width="4.140625" customWidth="1"/>
    <col min="2305" max="2305" width="14.42578125" customWidth="1"/>
    <col min="2306" max="2306" width="14" customWidth="1"/>
    <col min="2307" max="2307" width="10.5703125" customWidth="1"/>
    <col min="2308" max="2308" width="9.85546875" customWidth="1"/>
    <col min="2309" max="2309" width="18" customWidth="1"/>
    <col min="2310" max="2310" width="19" customWidth="1"/>
    <col min="2311" max="2311" width="20.42578125" customWidth="1"/>
    <col min="2312" max="2312" width="2.42578125" customWidth="1"/>
    <col min="2560" max="2560" width="4.140625" customWidth="1"/>
    <col min="2561" max="2561" width="14.42578125" customWidth="1"/>
    <col min="2562" max="2562" width="14" customWidth="1"/>
    <col min="2563" max="2563" width="10.5703125" customWidth="1"/>
    <col min="2564" max="2564" width="9.85546875" customWidth="1"/>
    <col min="2565" max="2565" width="18" customWidth="1"/>
    <col min="2566" max="2566" width="19" customWidth="1"/>
    <col min="2567" max="2567" width="20.42578125" customWidth="1"/>
    <col min="2568" max="2568" width="2.42578125" customWidth="1"/>
    <col min="2816" max="2816" width="4.140625" customWidth="1"/>
    <col min="2817" max="2817" width="14.42578125" customWidth="1"/>
    <col min="2818" max="2818" width="14" customWidth="1"/>
    <col min="2819" max="2819" width="10.5703125" customWidth="1"/>
    <col min="2820" max="2820" width="9.85546875" customWidth="1"/>
    <col min="2821" max="2821" width="18" customWidth="1"/>
    <col min="2822" max="2822" width="19" customWidth="1"/>
    <col min="2823" max="2823" width="20.42578125" customWidth="1"/>
    <col min="2824" max="2824" width="2.42578125" customWidth="1"/>
    <col min="3072" max="3072" width="4.140625" customWidth="1"/>
    <col min="3073" max="3073" width="14.42578125" customWidth="1"/>
    <col min="3074" max="3074" width="14" customWidth="1"/>
    <col min="3075" max="3075" width="10.5703125" customWidth="1"/>
    <col min="3076" max="3076" width="9.85546875" customWidth="1"/>
    <col min="3077" max="3077" width="18" customWidth="1"/>
    <col min="3078" max="3078" width="19" customWidth="1"/>
    <col min="3079" max="3079" width="20.42578125" customWidth="1"/>
    <col min="3080" max="3080" width="2.42578125" customWidth="1"/>
    <col min="3328" max="3328" width="4.140625" customWidth="1"/>
    <col min="3329" max="3329" width="14.42578125" customWidth="1"/>
    <col min="3330" max="3330" width="14" customWidth="1"/>
    <col min="3331" max="3331" width="10.5703125" customWidth="1"/>
    <col min="3332" max="3332" width="9.85546875" customWidth="1"/>
    <col min="3333" max="3333" width="18" customWidth="1"/>
    <col min="3334" max="3334" width="19" customWidth="1"/>
    <col min="3335" max="3335" width="20.42578125" customWidth="1"/>
    <col min="3336" max="3336" width="2.42578125" customWidth="1"/>
    <col min="3584" max="3584" width="4.140625" customWidth="1"/>
    <col min="3585" max="3585" width="14.42578125" customWidth="1"/>
    <col min="3586" max="3586" width="14" customWidth="1"/>
    <col min="3587" max="3587" width="10.5703125" customWidth="1"/>
    <col min="3588" max="3588" width="9.85546875" customWidth="1"/>
    <col min="3589" max="3589" width="18" customWidth="1"/>
    <col min="3590" max="3590" width="19" customWidth="1"/>
    <col min="3591" max="3591" width="20.42578125" customWidth="1"/>
    <col min="3592" max="3592" width="2.42578125" customWidth="1"/>
    <col min="3840" max="3840" width="4.140625" customWidth="1"/>
    <col min="3841" max="3841" width="14.42578125" customWidth="1"/>
    <col min="3842" max="3842" width="14" customWidth="1"/>
    <col min="3843" max="3843" width="10.5703125" customWidth="1"/>
    <col min="3844" max="3844" width="9.85546875" customWidth="1"/>
    <col min="3845" max="3845" width="18" customWidth="1"/>
    <col min="3846" max="3846" width="19" customWidth="1"/>
    <col min="3847" max="3847" width="20.42578125" customWidth="1"/>
    <col min="3848" max="3848" width="2.42578125" customWidth="1"/>
    <col min="4096" max="4096" width="4.140625" customWidth="1"/>
    <col min="4097" max="4097" width="14.42578125" customWidth="1"/>
    <col min="4098" max="4098" width="14" customWidth="1"/>
    <col min="4099" max="4099" width="10.5703125" customWidth="1"/>
    <col min="4100" max="4100" width="9.85546875" customWidth="1"/>
    <col min="4101" max="4101" width="18" customWidth="1"/>
    <col min="4102" max="4102" width="19" customWidth="1"/>
    <col min="4103" max="4103" width="20.42578125" customWidth="1"/>
    <col min="4104" max="4104" width="2.42578125" customWidth="1"/>
    <col min="4352" max="4352" width="4.140625" customWidth="1"/>
    <col min="4353" max="4353" width="14.42578125" customWidth="1"/>
    <col min="4354" max="4354" width="14" customWidth="1"/>
    <col min="4355" max="4355" width="10.5703125" customWidth="1"/>
    <col min="4356" max="4356" width="9.85546875" customWidth="1"/>
    <col min="4357" max="4357" width="18" customWidth="1"/>
    <col min="4358" max="4358" width="19" customWidth="1"/>
    <col min="4359" max="4359" width="20.42578125" customWidth="1"/>
    <col min="4360" max="4360" width="2.42578125" customWidth="1"/>
    <col min="4608" max="4608" width="4.140625" customWidth="1"/>
    <col min="4609" max="4609" width="14.42578125" customWidth="1"/>
    <col min="4610" max="4610" width="14" customWidth="1"/>
    <col min="4611" max="4611" width="10.5703125" customWidth="1"/>
    <col min="4612" max="4612" width="9.85546875" customWidth="1"/>
    <col min="4613" max="4613" width="18" customWidth="1"/>
    <col min="4614" max="4614" width="19" customWidth="1"/>
    <col min="4615" max="4615" width="20.42578125" customWidth="1"/>
    <col min="4616" max="4616" width="2.42578125" customWidth="1"/>
    <col min="4864" max="4864" width="4.140625" customWidth="1"/>
    <col min="4865" max="4865" width="14.42578125" customWidth="1"/>
    <col min="4866" max="4866" width="14" customWidth="1"/>
    <col min="4867" max="4867" width="10.5703125" customWidth="1"/>
    <col min="4868" max="4868" width="9.85546875" customWidth="1"/>
    <col min="4869" max="4869" width="18" customWidth="1"/>
    <col min="4870" max="4870" width="19" customWidth="1"/>
    <col min="4871" max="4871" width="20.42578125" customWidth="1"/>
    <col min="4872" max="4872" width="2.42578125" customWidth="1"/>
    <col min="5120" max="5120" width="4.140625" customWidth="1"/>
    <col min="5121" max="5121" width="14.42578125" customWidth="1"/>
    <col min="5122" max="5122" width="14" customWidth="1"/>
    <col min="5123" max="5123" width="10.5703125" customWidth="1"/>
    <col min="5124" max="5124" width="9.85546875" customWidth="1"/>
    <col min="5125" max="5125" width="18" customWidth="1"/>
    <col min="5126" max="5126" width="19" customWidth="1"/>
    <col min="5127" max="5127" width="20.42578125" customWidth="1"/>
    <col min="5128" max="5128" width="2.42578125" customWidth="1"/>
    <col min="5376" max="5376" width="4.140625" customWidth="1"/>
    <col min="5377" max="5377" width="14.42578125" customWidth="1"/>
    <col min="5378" max="5378" width="14" customWidth="1"/>
    <col min="5379" max="5379" width="10.5703125" customWidth="1"/>
    <col min="5380" max="5380" width="9.85546875" customWidth="1"/>
    <col min="5381" max="5381" width="18" customWidth="1"/>
    <col min="5382" max="5382" width="19" customWidth="1"/>
    <col min="5383" max="5383" width="20.42578125" customWidth="1"/>
    <col min="5384" max="5384" width="2.42578125" customWidth="1"/>
    <col min="5632" max="5632" width="4.140625" customWidth="1"/>
    <col min="5633" max="5633" width="14.42578125" customWidth="1"/>
    <col min="5634" max="5634" width="14" customWidth="1"/>
    <col min="5635" max="5635" width="10.5703125" customWidth="1"/>
    <col min="5636" max="5636" width="9.85546875" customWidth="1"/>
    <col min="5637" max="5637" width="18" customWidth="1"/>
    <col min="5638" max="5638" width="19" customWidth="1"/>
    <col min="5639" max="5639" width="20.42578125" customWidth="1"/>
    <col min="5640" max="5640" width="2.42578125" customWidth="1"/>
    <col min="5888" max="5888" width="4.140625" customWidth="1"/>
    <col min="5889" max="5889" width="14.42578125" customWidth="1"/>
    <col min="5890" max="5890" width="14" customWidth="1"/>
    <col min="5891" max="5891" width="10.5703125" customWidth="1"/>
    <col min="5892" max="5892" width="9.85546875" customWidth="1"/>
    <col min="5893" max="5893" width="18" customWidth="1"/>
    <col min="5894" max="5894" width="19" customWidth="1"/>
    <col min="5895" max="5895" width="20.42578125" customWidth="1"/>
    <col min="5896" max="5896" width="2.42578125" customWidth="1"/>
    <col min="6144" max="6144" width="4.140625" customWidth="1"/>
    <col min="6145" max="6145" width="14.42578125" customWidth="1"/>
    <col min="6146" max="6146" width="14" customWidth="1"/>
    <col min="6147" max="6147" width="10.5703125" customWidth="1"/>
    <col min="6148" max="6148" width="9.85546875" customWidth="1"/>
    <col min="6149" max="6149" width="18" customWidth="1"/>
    <col min="6150" max="6150" width="19" customWidth="1"/>
    <col min="6151" max="6151" width="20.42578125" customWidth="1"/>
    <col min="6152" max="6152" width="2.42578125" customWidth="1"/>
    <col min="6400" max="6400" width="4.140625" customWidth="1"/>
    <col min="6401" max="6401" width="14.42578125" customWidth="1"/>
    <col min="6402" max="6402" width="14" customWidth="1"/>
    <col min="6403" max="6403" width="10.5703125" customWidth="1"/>
    <col min="6404" max="6404" width="9.85546875" customWidth="1"/>
    <col min="6405" max="6405" width="18" customWidth="1"/>
    <col min="6406" max="6406" width="19" customWidth="1"/>
    <col min="6407" max="6407" width="20.42578125" customWidth="1"/>
    <col min="6408" max="6408" width="2.42578125" customWidth="1"/>
    <col min="6656" max="6656" width="4.140625" customWidth="1"/>
    <col min="6657" max="6657" width="14.42578125" customWidth="1"/>
    <col min="6658" max="6658" width="14" customWidth="1"/>
    <col min="6659" max="6659" width="10.5703125" customWidth="1"/>
    <col min="6660" max="6660" width="9.85546875" customWidth="1"/>
    <col min="6661" max="6661" width="18" customWidth="1"/>
    <col min="6662" max="6662" width="19" customWidth="1"/>
    <col min="6663" max="6663" width="20.42578125" customWidth="1"/>
    <col min="6664" max="6664" width="2.42578125" customWidth="1"/>
    <col min="6912" max="6912" width="4.140625" customWidth="1"/>
    <col min="6913" max="6913" width="14.42578125" customWidth="1"/>
    <col min="6914" max="6914" width="14" customWidth="1"/>
    <col min="6915" max="6915" width="10.5703125" customWidth="1"/>
    <col min="6916" max="6916" width="9.85546875" customWidth="1"/>
    <col min="6917" max="6917" width="18" customWidth="1"/>
    <col min="6918" max="6918" width="19" customWidth="1"/>
    <col min="6919" max="6919" width="20.42578125" customWidth="1"/>
    <col min="6920" max="6920" width="2.42578125" customWidth="1"/>
    <col min="7168" max="7168" width="4.140625" customWidth="1"/>
    <col min="7169" max="7169" width="14.42578125" customWidth="1"/>
    <col min="7170" max="7170" width="14" customWidth="1"/>
    <col min="7171" max="7171" width="10.5703125" customWidth="1"/>
    <col min="7172" max="7172" width="9.85546875" customWidth="1"/>
    <col min="7173" max="7173" width="18" customWidth="1"/>
    <col min="7174" max="7174" width="19" customWidth="1"/>
    <col min="7175" max="7175" width="20.42578125" customWidth="1"/>
    <col min="7176" max="7176" width="2.42578125" customWidth="1"/>
    <col min="7424" max="7424" width="4.140625" customWidth="1"/>
    <col min="7425" max="7425" width="14.42578125" customWidth="1"/>
    <col min="7426" max="7426" width="14" customWidth="1"/>
    <col min="7427" max="7427" width="10.5703125" customWidth="1"/>
    <col min="7428" max="7428" width="9.85546875" customWidth="1"/>
    <col min="7429" max="7429" width="18" customWidth="1"/>
    <col min="7430" max="7430" width="19" customWidth="1"/>
    <col min="7431" max="7431" width="20.42578125" customWidth="1"/>
    <col min="7432" max="7432" width="2.42578125" customWidth="1"/>
    <col min="7680" max="7680" width="4.140625" customWidth="1"/>
    <col min="7681" max="7681" width="14.42578125" customWidth="1"/>
    <col min="7682" max="7682" width="14" customWidth="1"/>
    <col min="7683" max="7683" width="10.5703125" customWidth="1"/>
    <col min="7684" max="7684" width="9.85546875" customWidth="1"/>
    <col min="7685" max="7685" width="18" customWidth="1"/>
    <col min="7686" max="7686" width="19" customWidth="1"/>
    <col min="7687" max="7687" width="20.42578125" customWidth="1"/>
    <col min="7688" max="7688" width="2.42578125" customWidth="1"/>
    <col min="7936" max="7936" width="4.140625" customWidth="1"/>
    <col min="7937" max="7937" width="14.42578125" customWidth="1"/>
    <col min="7938" max="7938" width="14" customWidth="1"/>
    <col min="7939" max="7939" width="10.5703125" customWidth="1"/>
    <col min="7940" max="7940" width="9.85546875" customWidth="1"/>
    <col min="7941" max="7941" width="18" customWidth="1"/>
    <col min="7942" max="7942" width="19" customWidth="1"/>
    <col min="7943" max="7943" width="20.42578125" customWidth="1"/>
    <col min="7944" max="7944" width="2.42578125" customWidth="1"/>
    <col min="8192" max="8192" width="4.140625" customWidth="1"/>
    <col min="8193" max="8193" width="14.42578125" customWidth="1"/>
    <col min="8194" max="8194" width="14" customWidth="1"/>
    <col min="8195" max="8195" width="10.5703125" customWidth="1"/>
    <col min="8196" max="8196" width="9.85546875" customWidth="1"/>
    <col min="8197" max="8197" width="18" customWidth="1"/>
    <col min="8198" max="8198" width="19" customWidth="1"/>
    <col min="8199" max="8199" width="20.42578125" customWidth="1"/>
    <col min="8200" max="8200" width="2.42578125" customWidth="1"/>
    <col min="8448" max="8448" width="4.140625" customWidth="1"/>
    <col min="8449" max="8449" width="14.42578125" customWidth="1"/>
    <col min="8450" max="8450" width="14" customWidth="1"/>
    <col min="8451" max="8451" width="10.5703125" customWidth="1"/>
    <col min="8452" max="8452" width="9.85546875" customWidth="1"/>
    <col min="8453" max="8453" width="18" customWidth="1"/>
    <col min="8454" max="8454" width="19" customWidth="1"/>
    <col min="8455" max="8455" width="20.42578125" customWidth="1"/>
    <col min="8456" max="8456" width="2.42578125" customWidth="1"/>
    <col min="8704" max="8704" width="4.140625" customWidth="1"/>
    <col min="8705" max="8705" width="14.42578125" customWidth="1"/>
    <col min="8706" max="8706" width="14" customWidth="1"/>
    <col min="8707" max="8707" width="10.5703125" customWidth="1"/>
    <col min="8708" max="8708" width="9.85546875" customWidth="1"/>
    <col min="8709" max="8709" width="18" customWidth="1"/>
    <col min="8710" max="8710" width="19" customWidth="1"/>
    <col min="8711" max="8711" width="20.42578125" customWidth="1"/>
    <col min="8712" max="8712" width="2.42578125" customWidth="1"/>
    <col min="8960" max="8960" width="4.140625" customWidth="1"/>
    <col min="8961" max="8961" width="14.42578125" customWidth="1"/>
    <col min="8962" max="8962" width="14" customWidth="1"/>
    <col min="8963" max="8963" width="10.5703125" customWidth="1"/>
    <col min="8964" max="8964" width="9.85546875" customWidth="1"/>
    <col min="8965" max="8965" width="18" customWidth="1"/>
    <col min="8966" max="8966" width="19" customWidth="1"/>
    <col min="8967" max="8967" width="20.42578125" customWidth="1"/>
    <col min="8968" max="8968" width="2.42578125" customWidth="1"/>
    <col min="9216" max="9216" width="4.140625" customWidth="1"/>
    <col min="9217" max="9217" width="14.42578125" customWidth="1"/>
    <col min="9218" max="9218" width="14" customWidth="1"/>
    <col min="9219" max="9219" width="10.5703125" customWidth="1"/>
    <col min="9220" max="9220" width="9.85546875" customWidth="1"/>
    <col min="9221" max="9221" width="18" customWidth="1"/>
    <col min="9222" max="9222" width="19" customWidth="1"/>
    <col min="9223" max="9223" width="20.42578125" customWidth="1"/>
    <col min="9224" max="9224" width="2.42578125" customWidth="1"/>
    <col min="9472" max="9472" width="4.140625" customWidth="1"/>
    <col min="9473" max="9473" width="14.42578125" customWidth="1"/>
    <col min="9474" max="9474" width="14" customWidth="1"/>
    <col min="9475" max="9475" width="10.5703125" customWidth="1"/>
    <col min="9476" max="9476" width="9.85546875" customWidth="1"/>
    <col min="9477" max="9477" width="18" customWidth="1"/>
    <col min="9478" max="9478" width="19" customWidth="1"/>
    <col min="9479" max="9479" width="20.42578125" customWidth="1"/>
    <col min="9480" max="9480" width="2.42578125" customWidth="1"/>
    <col min="9728" max="9728" width="4.140625" customWidth="1"/>
    <col min="9729" max="9729" width="14.42578125" customWidth="1"/>
    <col min="9730" max="9730" width="14" customWidth="1"/>
    <col min="9731" max="9731" width="10.5703125" customWidth="1"/>
    <col min="9732" max="9732" width="9.85546875" customWidth="1"/>
    <col min="9733" max="9733" width="18" customWidth="1"/>
    <col min="9734" max="9734" width="19" customWidth="1"/>
    <col min="9735" max="9735" width="20.42578125" customWidth="1"/>
    <col min="9736" max="9736" width="2.42578125" customWidth="1"/>
    <col min="9984" max="9984" width="4.140625" customWidth="1"/>
    <col min="9985" max="9985" width="14.42578125" customWidth="1"/>
    <col min="9986" max="9986" width="14" customWidth="1"/>
    <col min="9987" max="9987" width="10.5703125" customWidth="1"/>
    <col min="9988" max="9988" width="9.85546875" customWidth="1"/>
    <col min="9989" max="9989" width="18" customWidth="1"/>
    <col min="9990" max="9990" width="19" customWidth="1"/>
    <col min="9991" max="9991" width="20.42578125" customWidth="1"/>
    <col min="9992" max="9992" width="2.42578125" customWidth="1"/>
    <col min="10240" max="10240" width="4.140625" customWidth="1"/>
    <col min="10241" max="10241" width="14.42578125" customWidth="1"/>
    <col min="10242" max="10242" width="14" customWidth="1"/>
    <col min="10243" max="10243" width="10.5703125" customWidth="1"/>
    <col min="10244" max="10244" width="9.85546875" customWidth="1"/>
    <col min="10245" max="10245" width="18" customWidth="1"/>
    <col min="10246" max="10246" width="19" customWidth="1"/>
    <col min="10247" max="10247" width="20.42578125" customWidth="1"/>
    <col min="10248" max="10248" width="2.42578125" customWidth="1"/>
    <col min="10496" max="10496" width="4.140625" customWidth="1"/>
    <col min="10497" max="10497" width="14.42578125" customWidth="1"/>
    <col min="10498" max="10498" width="14" customWidth="1"/>
    <col min="10499" max="10499" width="10.5703125" customWidth="1"/>
    <col min="10500" max="10500" width="9.85546875" customWidth="1"/>
    <col min="10501" max="10501" width="18" customWidth="1"/>
    <col min="10502" max="10502" width="19" customWidth="1"/>
    <col min="10503" max="10503" width="20.42578125" customWidth="1"/>
    <col min="10504" max="10504" width="2.42578125" customWidth="1"/>
    <col min="10752" max="10752" width="4.140625" customWidth="1"/>
    <col min="10753" max="10753" width="14.42578125" customWidth="1"/>
    <col min="10754" max="10754" width="14" customWidth="1"/>
    <col min="10755" max="10755" width="10.5703125" customWidth="1"/>
    <col min="10756" max="10756" width="9.85546875" customWidth="1"/>
    <col min="10757" max="10757" width="18" customWidth="1"/>
    <col min="10758" max="10758" width="19" customWidth="1"/>
    <col min="10759" max="10759" width="20.42578125" customWidth="1"/>
    <col min="10760" max="10760" width="2.42578125" customWidth="1"/>
    <col min="11008" max="11008" width="4.140625" customWidth="1"/>
    <col min="11009" max="11009" width="14.42578125" customWidth="1"/>
    <col min="11010" max="11010" width="14" customWidth="1"/>
    <col min="11011" max="11011" width="10.5703125" customWidth="1"/>
    <col min="11012" max="11012" width="9.85546875" customWidth="1"/>
    <col min="11013" max="11013" width="18" customWidth="1"/>
    <col min="11014" max="11014" width="19" customWidth="1"/>
    <col min="11015" max="11015" width="20.42578125" customWidth="1"/>
    <col min="11016" max="11016" width="2.42578125" customWidth="1"/>
    <col min="11264" max="11264" width="4.140625" customWidth="1"/>
    <col min="11265" max="11265" width="14.42578125" customWidth="1"/>
    <col min="11266" max="11266" width="14" customWidth="1"/>
    <col min="11267" max="11267" width="10.5703125" customWidth="1"/>
    <col min="11268" max="11268" width="9.85546875" customWidth="1"/>
    <col min="11269" max="11269" width="18" customWidth="1"/>
    <col min="11270" max="11270" width="19" customWidth="1"/>
    <col min="11271" max="11271" width="20.42578125" customWidth="1"/>
    <col min="11272" max="11272" width="2.42578125" customWidth="1"/>
    <col min="11520" max="11520" width="4.140625" customWidth="1"/>
    <col min="11521" max="11521" width="14.42578125" customWidth="1"/>
    <col min="11522" max="11522" width="14" customWidth="1"/>
    <col min="11523" max="11523" width="10.5703125" customWidth="1"/>
    <col min="11524" max="11524" width="9.85546875" customWidth="1"/>
    <col min="11525" max="11525" width="18" customWidth="1"/>
    <col min="11526" max="11526" width="19" customWidth="1"/>
    <col min="11527" max="11527" width="20.42578125" customWidth="1"/>
    <col min="11528" max="11528" width="2.42578125" customWidth="1"/>
    <col min="11776" max="11776" width="4.140625" customWidth="1"/>
    <col min="11777" max="11777" width="14.42578125" customWidth="1"/>
    <col min="11778" max="11778" width="14" customWidth="1"/>
    <col min="11779" max="11779" width="10.5703125" customWidth="1"/>
    <col min="11780" max="11780" width="9.85546875" customWidth="1"/>
    <col min="11781" max="11781" width="18" customWidth="1"/>
    <col min="11782" max="11782" width="19" customWidth="1"/>
    <col min="11783" max="11783" width="20.42578125" customWidth="1"/>
    <col min="11784" max="11784" width="2.42578125" customWidth="1"/>
    <col min="12032" max="12032" width="4.140625" customWidth="1"/>
    <col min="12033" max="12033" width="14.42578125" customWidth="1"/>
    <col min="12034" max="12034" width="14" customWidth="1"/>
    <col min="12035" max="12035" width="10.5703125" customWidth="1"/>
    <col min="12036" max="12036" width="9.85546875" customWidth="1"/>
    <col min="12037" max="12037" width="18" customWidth="1"/>
    <col min="12038" max="12038" width="19" customWidth="1"/>
    <col min="12039" max="12039" width="20.42578125" customWidth="1"/>
    <col min="12040" max="12040" width="2.42578125" customWidth="1"/>
    <col min="12288" max="12288" width="4.140625" customWidth="1"/>
    <col min="12289" max="12289" width="14.42578125" customWidth="1"/>
    <col min="12290" max="12290" width="14" customWidth="1"/>
    <col min="12291" max="12291" width="10.5703125" customWidth="1"/>
    <col min="12292" max="12292" width="9.85546875" customWidth="1"/>
    <col min="12293" max="12293" width="18" customWidth="1"/>
    <col min="12294" max="12294" width="19" customWidth="1"/>
    <col min="12295" max="12295" width="20.42578125" customWidth="1"/>
    <col min="12296" max="12296" width="2.42578125" customWidth="1"/>
    <col min="12544" max="12544" width="4.140625" customWidth="1"/>
    <col min="12545" max="12545" width="14.42578125" customWidth="1"/>
    <col min="12546" max="12546" width="14" customWidth="1"/>
    <col min="12547" max="12547" width="10.5703125" customWidth="1"/>
    <col min="12548" max="12548" width="9.85546875" customWidth="1"/>
    <col min="12549" max="12549" width="18" customWidth="1"/>
    <col min="12550" max="12550" width="19" customWidth="1"/>
    <col min="12551" max="12551" width="20.42578125" customWidth="1"/>
    <col min="12552" max="12552" width="2.42578125" customWidth="1"/>
    <col min="12800" max="12800" width="4.140625" customWidth="1"/>
    <col min="12801" max="12801" width="14.42578125" customWidth="1"/>
    <col min="12802" max="12802" width="14" customWidth="1"/>
    <col min="12803" max="12803" width="10.5703125" customWidth="1"/>
    <col min="12804" max="12804" width="9.85546875" customWidth="1"/>
    <col min="12805" max="12805" width="18" customWidth="1"/>
    <col min="12806" max="12806" width="19" customWidth="1"/>
    <col min="12807" max="12807" width="20.42578125" customWidth="1"/>
    <col min="12808" max="12808" width="2.42578125" customWidth="1"/>
    <col min="13056" max="13056" width="4.140625" customWidth="1"/>
    <col min="13057" max="13057" width="14.42578125" customWidth="1"/>
    <col min="13058" max="13058" width="14" customWidth="1"/>
    <col min="13059" max="13059" width="10.5703125" customWidth="1"/>
    <col min="13060" max="13060" width="9.85546875" customWidth="1"/>
    <col min="13061" max="13061" width="18" customWidth="1"/>
    <col min="13062" max="13062" width="19" customWidth="1"/>
    <col min="13063" max="13063" width="20.42578125" customWidth="1"/>
    <col min="13064" max="13064" width="2.42578125" customWidth="1"/>
    <col min="13312" max="13312" width="4.140625" customWidth="1"/>
    <col min="13313" max="13313" width="14.42578125" customWidth="1"/>
    <col min="13314" max="13314" width="14" customWidth="1"/>
    <col min="13315" max="13315" width="10.5703125" customWidth="1"/>
    <col min="13316" max="13316" width="9.85546875" customWidth="1"/>
    <col min="13317" max="13317" width="18" customWidth="1"/>
    <col min="13318" max="13318" width="19" customWidth="1"/>
    <col min="13319" max="13319" width="20.42578125" customWidth="1"/>
    <col min="13320" max="13320" width="2.42578125" customWidth="1"/>
    <col min="13568" max="13568" width="4.140625" customWidth="1"/>
    <col min="13569" max="13569" width="14.42578125" customWidth="1"/>
    <col min="13570" max="13570" width="14" customWidth="1"/>
    <col min="13571" max="13571" width="10.5703125" customWidth="1"/>
    <col min="13572" max="13572" width="9.85546875" customWidth="1"/>
    <col min="13573" max="13573" width="18" customWidth="1"/>
    <col min="13574" max="13574" width="19" customWidth="1"/>
    <col min="13575" max="13575" width="20.42578125" customWidth="1"/>
    <col min="13576" max="13576" width="2.42578125" customWidth="1"/>
    <col min="13824" max="13824" width="4.140625" customWidth="1"/>
    <col min="13825" max="13825" width="14.42578125" customWidth="1"/>
    <col min="13826" max="13826" width="14" customWidth="1"/>
    <col min="13827" max="13827" width="10.5703125" customWidth="1"/>
    <col min="13828" max="13828" width="9.85546875" customWidth="1"/>
    <col min="13829" max="13829" width="18" customWidth="1"/>
    <col min="13830" max="13830" width="19" customWidth="1"/>
    <col min="13831" max="13831" width="20.42578125" customWidth="1"/>
    <col min="13832" max="13832" width="2.42578125" customWidth="1"/>
    <col min="14080" max="14080" width="4.140625" customWidth="1"/>
    <col min="14081" max="14081" width="14.42578125" customWidth="1"/>
    <col min="14082" max="14082" width="14" customWidth="1"/>
    <col min="14083" max="14083" width="10.5703125" customWidth="1"/>
    <col min="14084" max="14084" width="9.85546875" customWidth="1"/>
    <col min="14085" max="14085" width="18" customWidth="1"/>
    <col min="14086" max="14086" width="19" customWidth="1"/>
    <col min="14087" max="14087" width="20.42578125" customWidth="1"/>
    <col min="14088" max="14088" width="2.42578125" customWidth="1"/>
    <col min="14336" max="14336" width="4.140625" customWidth="1"/>
    <col min="14337" max="14337" width="14.42578125" customWidth="1"/>
    <col min="14338" max="14338" width="14" customWidth="1"/>
    <col min="14339" max="14339" width="10.5703125" customWidth="1"/>
    <col min="14340" max="14340" width="9.85546875" customWidth="1"/>
    <col min="14341" max="14341" width="18" customWidth="1"/>
    <col min="14342" max="14342" width="19" customWidth="1"/>
    <col min="14343" max="14343" width="20.42578125" customWidth="1"/>
    <col min="14344" max="14344" width="2.42578125" customWidth="1"/>
    <col min="14592" max="14592" width="4.140625" customWidth="1"/>
    <col min="14593" max="14593" width="14.42578125" customWidth="1"/>
    <col min="14594" max="14594" width="14" customWidth="1"/>
    <col min="14595" max="14595" width="10.5703125" customWidth="1"/>
    <col min="14596" max="14596" width="9.85546875" customWidth="1"/>
    <col min="14597" max="14597" width="18" customWidth="1"/>
    <col min="14598" max="14598" width="19" customWidth="1"/>
    <col min="14599" max="14599" width="20.42578125" customWidth="1"/>
    <col min="14600" max="14600" width="2.42578125" customWidth="1"/>
    <col min="14848" max="14848" width="4.140625" customWidth="1"/>
    <col min="14849" max="14849" width="14.42578125" customWidth="1"/>
    <col min="14850" max="14850" width="14" customWidth="1"/>
    <col min="14851" max="14851" width="10.5703125" customWidth="1"/>
    <col min="14852" max="14852" width="9.85546875" customWidth="1"/>
    <col min="14853" max="14853" width="18" customWidth="1"/>
    <col min="14854" max="14854" width="19" customWidth="1"/>
    <col min="14855" max="14855" width="20.42578125" customWidth="1"/>
    <col min="14856" max="14856" width="2.42578125" customWidth="1"/>
    <col min="15104" max="15104" width="4.140625" customWidth="1"/>
    <col min="15105" max="15105" width="14.42578125" customWidth="1"/>
    <col min="15106" max="15106" width="14" customWidth="1"/>
    <col min="15107" max="15107" width="10.5703125" customWidth="1"/>
    <col min="15108" max="15108" width="9.85546875" customWidth="1"/>
    <col min="15109" max="15109" width="18" customWidth="1"/>
    <col min="15110" max="15110" width="19" customWidth="1"/>
    <col min="15111" max="15111" width="20.42578125" customWidth="1"/>
    <col min="15112" max="15112" width="2.42578125" customWidth="1"/>
    <col min="15360" max="15360" width="4.140625" customWidth="1"/>
    <col min="15361" max="15361" width="14.42578125" customWidth="1"/>
    <col min="15362" max="15362" width="14" customWidth="1"/>
    <col min="15363" max="15363" width="10.5703125" customWidth="1"/>
    <col min="15364" max="15364" width="9.85546875" customWidth="1"/>
    <col min="15365" max="15365" width="18" customWidth="1"/>
    <col min="15366" max="15366" width="19" customWidth="1"/>
    <col min="15367" max="15367" width="20.42578125" customWidth="1"/>
    <col min="15368" max="15368" width="2.42578125" customWidth="1"/>
    <col min="15616" max="15616" width="4.140625" customWidth="1"/>
    <col min="15617" max="15617" width="14.42578125" customWidth="1"/>
    <col min="15618" max="15618" width="14" customWidth="1"/>
    <col min="15619" max="15619" width="10.5703125" customWidth="1"/>
    <col min="15620" max="15620" width="9.85546875" customWidth="1"/>
    <col min="15621" max="15621" width="18" customWidth="1"/>
    <col min="15622" max="15622" width="19" customWidth="1"/>
    <col min="15623" max="15623" width="20.42578125" customWidth="1"/>
    <col min="15624" max="15624" width="2.42578125" customWidth="1"/>
    <col min="15872" max="15872" width="4.140625" customWidth="1"/>
    <col min="15873" max="15873" width="14.42578125" customWidth="1"/>
    <col min="15874" max="15874" width="14" customWidth="1"/>
    <col min="15875" max="15875" width="10.5703125" customWidth="1"/>
    <col min="15876" max="15876" width="9.85546875" customWidth="1"/>
    <col min="15877" max="15877" width="18" customWidth="1"/>
    <col min="15878" max="15878" width="19" customWidth="1"/>
    <col min="15879" max="15879" width="20.42578125" customWidth="1"/>
    <col min="15880" max="15880" width="2.42578125" customWidth="1"/>
    <col min="16128" max="16128" width="4.140625" customWidth="1"/>
    <col min="16129" max="16129" width="14.42578125" customWidth="1"/>
    <col min="16130" max="16130" width="14" customWidth="1"/>
    <col min="16131" max="16131" width="10.5703125" customWidth="1"/>
    <col min="16132" max="16132" width="9.85546875" customWidth="1"/>
    <col min="16133" max="16133" width="18" customWidth="1"/>
    <col min="16134" max="16134" width="19" customWidth="1"/>
    <col min="16135" max="16135" width="20.42578125" customWidth="1"/>
    <col min="16136" max="16136" width="2.42578125" customWidth="1"/>
  </cols>
  <sheetData>
    <row r="1" spans="1:8" x14ac:dyDescent="0.25">
      <c r="A1" s="56"/>
      <c r="B1" s="19" t="s">
        <v>269</v>
      </c>
      <c r="C1" s="19"/>
      <c r="D1" s="21"/>
      <c r="E1" s="21"/>
      <c r="F1" s="56"/>
      <c r="G1" s="56"/>
      <c r="H1" s="56"/>
    </row>
    <row r="2" spans="1:8" x14ac:dyDescent="0.25">
      <c r="A2" s="56"/>
      <c r="B2" s="19" t="s">
        <v>58</v>
      </c>
      <c r="C2" s="21"/>
      <c r="D2" s="21"/>
      <c r="E2" s="21"/>
      <c r="F2" s="56"/>
      <c r="G2" s="3"/>
      <c r="H2" s="56"/>
    </row>
    <row r="3" spans="1:8" x14ac:dyDescent="0.25">
      <c r="A3" s="56"/>
      <c r="B3" s="19" t="str">
        <f>+[1]Vinterhvede!B3</f>
        <v>Danneskiold-Samsøes Allé 9</v>
      </c>
      <c r="C3" s="21"/>
      <c r="D3" s="21"/>
      <c r="E3" s="21"/>
      <c r="F3" s="22" t="s">
        <v>60</v>
      </c>
      <c r="G3" s="21"/>
      <c r="H3" s="56"/>
    </row>
    <row r="4" spans="1:8" x14ac:dyDescent="0.25">
      <c r="A4" s="56"/>
      <c r="B4" s="19" t="str">
        <f>+[1]Vinterhvede!B4</f>
        <v>1434 København K</v>
      </c>
      <c r="C4" s="21"/>
      <c r="D4" s="21"/>
      <c r="E4" s="21"/>
      <c r="F4" s="22" t="str">
        <f>+_xlfn.CONCAT("i hænde senest den ", Revisorerklæring!A3,".")</f>
        <v>i hænde senest den 18.11.2025.</v>
      </c>
      <c r="G4" s="21"/>
      <c r="H4" s="56"/>
    </row>
    <row r="5" spans="1:8" x14ac:dyDescent="0.25">
      <c r="A5" s="56"/>
      <c r="B5" s="62"/>
      <c r="C5" s="56"/>
      <c r="D5" s="56"/>
      <c r="E5" s="56"/>
      <c r="F5" s="63"/>
      <c r="G5" s="56"/>
      <c r="H5" s="56"/>
    </row>
    <row r="6" spans="1:8" x14ac:dyDescent="0.25">
      <c r="A6" s="56"/>
      <c r="B6" s="62"/>
      <c r="C6" s="56"/>
      <c r="D6" s="56"/>
      <c r="E6" s="56"/>
      <c r="F6" s="63"/>
      <c r="G6" s="56"/>
      <c r="H6" s="56"/>
    </row>
    <row r="7" spans="1:8" x14ac:dyDescent="0.25">
      <c r="A7" s="56"/>
      <c r="B7" s="56"/>
      <c r="C7" s="56"/>
      <c r="D7" s="56"/>
      <c r="E7" s="56"/>
      <c r="F7" s="56"/>
      <c r="G7" s="56"/>
      <c r="H7" s="56"/>
    </row>
    <row r="8" spans="1:8" x14ac:dyDescent="0.25">
      <c r="A8" s="56"/>
      <c r="B8" s="21" t="str">
        <f>+_xlfn.CONCAT("    Opgørelse over salg af afgiftspligtig vintersæd i efteråret ",Revisorerklæring!A2,".", " Høstår ",Revisorerklæring!A1)</f>
        <v xml:space="preserve">    Opgørelse over salg af afgiftspligtig vintersæd i efteråret 2025. Høstår 2025/26</v>
      </c>
      <c r="C8" s="21"/>
      <c r="D8" s="21"/>
      <c r="E8" s="21"/>
      <c r="F8" s="21"/>
      <c r="G8" s="21"/>
      <c r="H8" s="56"/>
    </row>
    <row r="9" spans="1:8" x14ac:dyDescent="0.25">
      <c r="A9" s="56"/>
      <c r="B9" s="64" t="s">
        <v>147</v>
      </c>
      <c r="C9" s="65" t="s">
        <v>63</v>
      </c>
      <c r="D9" s="66" t="s">
        <v>64</v>
      </c>
      <c r="E9" s="67" t="s">
        <v>65</v>
      </c>
      <c r="F9" s="66" t="s">
        <v>148</v>
      </c>
      <c r="G9" s="91" t="s">
        <v>67</v>
      </c>
      <c r="H9" s="92"/>
    </row>
    <row r="10" spans="1:8" x14ac:dyDescent="0.25">
      <c r="A10" s="56"/>
      <c r="B10" s="85" t="s">
        <v>173</v>
      </c>
      <c r="C10" s="56"/>
      <c r="D10" s="93"/>
      <c r="E10" s="56"/>
      <c r="F10" s="73"/>
      <c r="G10" s="94"/>
      <c r="H10" s="78"/>
    </row>
    <row r="11" spans="1:8" x14ac:dyDescent="0.25">
      <c r="A11" s="55" t="str" cm="1">
        <f t="array" ref="A11">_xlfn.IFS(B11=Forædler!$A$1,Forædler!$B$1,B11=Forædler!$A$2,Forædler!$B$2,B11=Forædler!$A$3,Forædler!$B$3,B11=Forædler!$A$4,Forædler!$B$4,B11=Forædler!$A$5,Forædler!$B$5,B11=Forædler!$A$6,Forædler!$B$6,B11=Forædler!$A$7,Forædler!$B$7,B11=Forædler!$A$8,Forædler!$B$8,B11=Forædler!$A$9,Forædler!$B$9,B11=Forædler!$A$10,Forædler!$B$10)</f>
        <v>Hornsyld Købmandsgaard</v>
      </c>
      <c r="B11" s="40" t="s">
        <v>270</v>
      </c>
      <c r="C11" s="41" t="s">
        <v>174</v>
      </c>
      <c r="D11" s="42">
        <v>3000</v>
      </c>
      <c r="E11" s="40">
        <v>40451202</v>
      </c>
      <c r="F11" s="73"/>
      <c r="G11" s="94">
        <f t="shared" ref="G11:G19" si="0">SUM(F11*D11/100)</f>
        <v>0</v>
      </c>
      <c r="H11" s="78"/>
    </row>
    <row r="12" spans="1:8" x14ac:dyDescent="0.25">
      <c r="A12" s="55" t="str" cm="1">
        <f t="array" ref="A12">_xlfn.IFS(B12=Forædler!$A$1,Forædler!$B$1,B12=Forædler!$A$2,Forædler!$B$2,B12=Forædler!$A$3,Forædler!$B$3,B12=Forædler!$A$4,Forædler!$B$4,B12=Forædler!$A$5,Forædler!$B$5,B12=Forædler!$A$6,Forædler!$B$6,B12=Forædler!$A$7,Forædler!$B$7,B12=Forædler!$A$8,Forædler!$B$8,B12=Forædler!$A$9,Forædler!$B$9,B12=Forædler!$A$10,Forædler!$B$10)</f>
        <v>Hornsyld Købmandsgaard</v>
      </c>
      <c r="B12" s="40" t="s">
        <v>270</v>
      </c>
      <c r="C12" s="41" t="s">
        <v>220</v>
      </c>
      <c r="D12" s="42">
        <v>4000</v>
      </c>
      <c r="E12" s="40">
        <v>40452202</v>
      </c>
      <c r="F12" s="73"/>
      <c r="G12" s="94">
        <f t="shared" si="0"/>
        <v>0</v>
      </c>
      <c r="H12" s="78"/>
    </row>
    <row r="13" spans="1:8" x14ac:dyDescent="0.25">
      <c r="A13" s="55" t="e" cm="1">
        <f t="array" ref="A13">_xlfn.IFS(B13=Forædler!$A$1,Forædler!$B$1,B13=Forædler!$A$2,Forædler!$B$2,B13=Forædler!$A$3,Forædler!$B$3,B13=Forædler!$A$4,Forædler!$B$4,B13=Forædler!$A$5,Forædler!$B$5,B13=Forædler!$A$6,Forædler!$B$6,B13=Forædler!$A$7,Forædler!$B$7,B13=Forædler!$A$8,Forædler!$B$8,B13=Forædler!$A$9,Forædler!$B$9,B13=Forædler!$A$10,Forædler!$B$10)</f>
        <v>#N/A</v>
      </c>
      <c r="B13" s="40"/>
      <c r="C13" s="41"/>
      <c r="D13" s="42"/>
      <c r="E13" s="41"/>
      <c r="F13" s="73"/>
      <c r="G13" s="94">
        <f t="shared" si="0"/>
        <v>0</v>
      </c>
      <c r="H13" s="78"/>
    </row>
    <row r="14" spans="1:8" x14ac:dyDescent="0.25">
      <c r="A14" s="55" t="e" cm="1">
        <f t="array" ref="A14">_xlfn.IFS(B14=Forædler!$A$1,Forædler!$B$1,B14=Forædler!$A$2,Forædler!$B$2,B14=Forædler!$A$3,Forædler!$B$3,B14=Forædler!$A$4,Forædler!$B$4,B14=Forædler!$A$5,Forædler!$B$5,B14=Forædler!$A$6,Forædler!$B$6,B14=Forædler!$A$7,Forædler!$B$7,B14=Forædler!$A$8,Forædler!$B$8,B14=Forædler!$A$9,Forædler!$B$9,B14=Forædler!$A$10,Forædler!$B$10)</f>
        <v>#N/A</v>
      </c>
      <c r="B14" s="40"/>
      <c r="C14" s="41"/>
      <c r="D14" s="42"/>
      <c r="E14" s="40"/>
      <c r="F14" s="73"/>
      <c r="G14" s="94">
        <f t="shared" si="0"/>
        <v>0</v>
      </c>
      <c r="H14" s="78"/>
    </row>
    <row r="15" spans="1:8" x14ac:dyDescent="0.25">
      <c r="A15" s="55" t="e" cm="1">
        <f t="array" ref="A15">_xlfn.IFS(B15=Forædler!$A$1,Forædler!$B$1,B15=Forædler!$A$2,Forædler!$B$2,B15=Forædler!$A$3,Forædler!$B$3,B15=Forædler!$A$4,Forædler!$B$4,B15=Forædler!$A$5,Forædler!$B$5,B15=Forædler!$A$6,Forædler!$B$6,B15=Forædler!$A$7,Forædler!$B$7,B15=Forædler!$A$8,Forædler!$B$8,B15=Forædler!$A$9,Forædler!$B$9,B15=Forædler!$A$10,Forædler!$B$10,B15=Forædler!A11,Forædler!B11)</f>
        <v>#N/A</v>
      </c>
      <c r="B15" s="40"/>
      <c r="C15" s="41"/>
      <c r="D15" s="42"/>
      <c r="E15" s="41"/>
      <c r="F15" s="73"/>
      <c r="G15" s="94">
        <f t="shared" si="0"/>
        <v>0</v>
      </c>
      <c r="H15" s="78"/>
    </row>
    <row r="16" spans="1:8" x14ac:dyDescent="0.25">
      <c r="A16" s="56"/>
      <c r="B16" s="40"/>
      <c r="C16" s="41"/>
      <c r="D16" s="42"/>
      <c r="E16" s="40"/>
      <c r="F16" s="73"/>
      <c r="G16" s="94">
        <f t="shared" si="0"/>
        <v>0</v>
      </c>
      <c r="H16" s="78"/>
    </row>
    <row r="17" spans="1:8" x14ac:dyDescent="0.25">
      <c r="A17" s="56"/>
      <c r="B17" s="40"/>
      <c r="C17" s="41"/>
      <c r="D17" s="42"/>
      <c r="E17" s="41"/>
      <c r="F17" s="73"/>
      <c r="G17" s="94">
        <f t="shared" si="0"/>
        <v>0</v>
      </c>
      <c r="H17" s="78"/>
    </row>
    <row r="18" spans="1:8" x14ac:dyDescent="0.25">
      <c r="A18" s="56"/>
      <c r="B18" s="40"/>
      <c r="C18" s="41"/>
      <c r="D18" s="42"/>
      <c r="E18" s="40"/>
      <c r="F18" s="73"/>
      <c r="G18" s="94">
        <f t="shared" si="0"/>
        <v>0</v>
      </c>
      <c r="H18" s="78"/>
    </row>
    <row r="19" spans="1:8" x14ac:dyDescent="0.25">
      <c r="A19" s="56"/>
      <c r="B19" s="40"/>
      <c r="C19" s="41"/>
      <c r="D19" s="42"/>
      <c r="E19" s="41"/>
      <c r="F19" s="73"/>
      <c r="G19" s="94">
        <f t="shared" si="0"/>
        <v>0</v>
      </c>
      <c r="H19" s="78"/>
    </row>
    <row r="20" spans="1:8" x14ac:dyDescent="0.25">
      <c r="A20" s="56"/>
      <c r="B20" s="79" t="s">
        <v>175</v>
      </c>
      <c r="C20" s="52"/>
      <c r="D20" s="72"/>
      <c r="E20" s="72"/>
      <c r="F20" s="80">
        <f>SUM(F11:F19)</f>
        <v>0</v>
      </c>
      <c r="G20" s="81">
        <f>SUM(G11:G19)</f>
        <v>0</v>
      </c>
      <c r="H20" s="78"/>
    </row>
    <row r="21" spans="1:8" x14ac:dyDescent="0.25">
      <c r="A21" s="56"/>
      <c r="B21" s="72" t="s">
        <v>115</v>
      </c>
      <c r="C21" s="72"/>
      <c r="D21" s="72"/>
      <c r="E21" s="82">
        <v>310</v>
      </c>
      <c r="F21" s="83">
        <v>0.25</v>
      </c>
      <c r="G21" s="84">
        <f>SUM(G20*F21)</f>
        <v>0</v>
      </c>
      <c r="H21" s="78"/>
    </row>
    <row r="22" spans="1:8" x14ac:dyDescent="0.25">
      <c r="A22" s="56"/>
      <c r="B22" s="85" t="s">
        <v>176</v>
      </c>
      <c r="C22" s="56"/>
      <c r="F22" s="56"/>
      <c r="G22" s="95">
        <f>SUM(G20+G21)</f>
        <v>0</v>
      </c>
      <c r="H22" s="78"/>
    </row>
    <row r="23" spans="1:8" x14ac:dyDescent="0.25">
      <c r="A23" s="56"/>
      <c r="B23" s="56"/>
      <c r="C23" s="56"/>
      <c r="D23" s="56"/>
      <c r="E23" s="56"/>
      <c r="F23" s="56"/>
      <c r="G23" s="87"/>
      <c r="H23" s="56"/>
    </row>
    <row r="24" spans="1:8" x14ac:dyDescent="0.25">
      <c r="A24" s="56"/>
      <c r="B24" s="56" t="s">
        <v>117</v>
      </c>
      <c r="C24" s="56"/>
      <c r="F24" s="56"/>
      <c r="G24" s="87"/>
      <c r="H24" s="56"/>
    </row>
    <row r="25" spans="1:8" x14ac:dyDescent="0.25">
      <c r="A25" s="56"/>
      <c r="B25" s="56"/>
      <c r="C25" s="56"/>
      <c r="F25" s="56"/>
      <c r="G25" s="87"/>
      <c r="H25" s="56"/>
    </row>
    <row r="26" spans="1:8" x14ac:dyDescent="0.25">
      <c r="A26" s="56"/>
      <c r="B26" s="88" t="s">
        <v>118</v>
      </c>
      <c r="C26" s="85"/>
      <c r="D26" s="85"/>
      <c r="E26" s="56"/>
      <c r="F26" s="89"/>
      <c r="G26" s="56"/>
      <c r="H26" s="56"/>
    </row>
    <row r="27" spans="1:8" x14ac:dyDescent="0.25">
      <c r="A27" s="56"/>
      <c r="B27" s="88" t="s">
        <v>119</v>
      </c>
      <c r="C27" s="56"/>
      <c r="D27" s="56"/>
      <c r="E27" s="56"/>
      <c r="F27" s="89"/>
      <c r="G27" s="56"/>
      <c r="H27" s="56"/>
    </row>
    <row r="28" spans="1:8" x14ac:dyDescent="0.25">
      <c r="A28" s="56"/>
      <c r="B28" s="51"/>
      <c r="C28" s="56"/>
      <c r="E28" s="56"/>
      <c r="F28" s="89"/>
      <c r="G28" s="56"/>
      <c r="H28" s="56"/>
    </row>
    <row r="29" spans="1:8" x14ac:dyDescent="0.25">
      <c r="A29" s="56"/>
      <c r="B29" s="56" t="s">
        <v>120</v>
      </c>
      <c r="C29" s="56"/>
      <c r="D29" s="56"/>
      <c r="E29" s="56"/>
      <c r="F29" s="56"/>
      <c r="G29" s="56"/>
      <c r="H29" s="56"/>
    </row>
    <row r="30" spans="1:8" x14ac:dyDescent="0.25">
      <c r="A30" s="56"/>
      <c r="B30" s="56"/>
      <c r="C30" s="56"/>
      <c r="D30" s="56"/>
      <c r="E30" s="56"/>
      <c r="F30" s="56"/>
      <c r="G30" s="56"/>
      <c r="H30" s="56"/>
    </row>
    <row r="31" spans="1:8" x14ac:dyDescent="0.25">
      <c r="A31" s="56"/>
      <c r="B31" s="56"/>
      <c r="F31" s="56"/>
      <c r="G31" s="56"/>
      <c r="H31" s="56"/>
    </row>
    <row r="32" spans="1:8" x14ac:dyDescent="0.25">
      <c r="A32" s="56"/>
      <c r="B32" s="56"/>
      <c r="C32" s="56"/>
      <c r="D32" s="56"/>
      <c r="E32" s="56"/>
      <c r="F32" s="56"/>
      <c r="G32" s="56"/>
      <c r="H32" s="56"/>
    </row>
    <row r="33" spans="1:9" x14ac:dyDescent="0.25">
      <c r="A33" s="56"/>
      <c r="B33" s="56"/>
      <c r="C33" s="56"/>
      <c r="D33" s="56"/>
      <c r="E33" s="56"/>
      <c r="F33" s="56"/>
      <c r="G33" s="56"/>
      <c r="H33" s="56"/>
    </row>
    <row r="34" spans="1:9" x14ac:dyDescent="0.25">
      <c r="A34" s="56"/>
      <c r="F34" s="56"/>
      <c r="G34" s="56"/>
      <c r="H34" s="56"/>
    </row>
    <row r="35" spans="1:9" x14ac:dyDescent="0.25">
      <c r="A35" s="56"/>
      <c r="F35" s="56"/>
      <c r="G35" s="56"/>
      <c r="H35" s="56"/>
    </row>
    <row r="36" spans="1:9" x14ac:dyDescent="0.25">
      <c r="A36" s="56"/>
      <c r="H36" s="56"/>
    </row>
    <row r="37" spans="1:9" x14ac:dyDescent="0.25">
      <c r="A37" s="56"/>
      <c r="B37" s="56"/>
      <c r="H37" s="56"/>
    </row>
    <row r="38" spans="1:9" x14ac:dyDescent="0.25">
      <c r="A38" s="56"/>
      <c r="H38" s="56"/>
    </row>
    <row r="39" spans="1:9" ht="13.35" customHeight="1" x14ac:dyDescent="0.25">
      <c r="A39" s="56"/>
      <c r="H39" s="56"/>
    </row>
    <row r="40" spans="1:9" ht="13.35" customHeight="1" x14ac:dyDescent="0.25">
      <c r="A40" s="56"/>
      <c r="B40" s="1"/>
      <c r="C40" s="2"/>
      <c r="D40" s="2"/>
      <c r="E40" s="2"/>
      <c r="F40" s="2"/>
      <c r="G40" s="2"/>
      <c r="H40" s="2"/>
      <c r="I40" s="2"/>
    </row>
    <row r="41" spans="1:9" ht="13.35" customHeight="1" x14ac:dyDescent="0.25">
      <c r="B41" s="1"/>
      <c r="C41" s="2"/>
      <c r="D41" s="2"/>
      <c r="E41" s="2"/>
      <c r="F41" s="2"/>
      <c r="G41" s="2"/>
      <c r="H41" s="2"/>
      <c r="I41" s="2"/>
    </row>
    <row r="42" spans="1:9" s="21" customFormat="1" ht="13.35" customHeight="1" x14ac:dyDescent="0.2">
      <c r="B42" s="2"/>
      <c r="C42" s="2"/>
      <c r="D42" s="2"/>
      <c r="E42" s="2"/>
      <c r="F42" s="2"/>
      <c r="G42" s="2"/>
      <c r="H42" s="2"/>
      <c r="I42" s="2"/>
    </row>
    <row r="43" spans="1:9" ht="13.35" customHeight="1" x14ac:dyDescent="0.25">
      <c r="A43" s="21"/>
      <c r="B43" s="2"/>
      <c r="C43" s="2"/>
      <c r="D43" s="2"/>
      <c r="E43" s="2"/>
      <c r="F43" s="2"/>
      <c r="G43" s="2"/>
      <c r="H43" s="2"/>
      <c r="I43" s="2"/>
    </row>
    <row r="44" spans="1:9" ht="13.35" customHeight="1" x14ac:dyDescent="0.25">
      <c r="B44" s="5"/>
      <c r="C44" s="2"/>
      <c r="D44" s="2"/>
      <c r="E44" s="2"/>
      <c r="F44" s="2"/>
      <c r="G44" s="2"/>
      <c r="H44" s="2"/>
      <c r="I44" s="2"/>
    </row>
    <row r="45" spans="1:9" ht="13.35" customHeight="1" x14ac:dyDescent="0.25">
      <c r="B45" s="1"/>
      <c r="C45" s="2"/>
      <c r="D45" s="2"/>
      <c r="E45" s="2"/>
      <c r="F45" s="2"/>
      <c r="G45" s="2"/>
      <c r="H45" s="2"/>
      <c r="I45" s="2"/>
    </row>
    <row r="46" spans="1:9" ht="13.35" customHeight="1" x14ac:dyDescent="0.25">
      <c r="B46" s="1"/>
      <c r="C46" s="2"/>
      <c r="D46" s="2"/>
      <c r="E46" s="2"/>
      <c r="F46" s="2"/>
      <c r="G46" s="2"/>
      <c r="H46" s="2"/>
      <c r="I46" s="2"/>
    </row>
    <row r="47" spans="1:9" ht="13.35" customHeight="1" x14ac:dyDescent="0.25">
      <c r="B47" s="5"/>
      <c r="C47" s="2"/>
      <c r="D47" s="2"/>
      <c r="E47" s="2"/>
      <c r="F47" s="2"/>
      <c r="G47" s="2"/>
      <c r="H47" s="2"/>
      <c r="I47" s="2"/>
    </row>
    <row r="48" spans="1:9" ht="13.35" customHeight="1" x14ac:dyDescent="0.25">
      <c r="B48" s="1"/>
      <c r="C48" s="2"/>
      <c r="D48" s="2"/>
      <c r="E48" s="2"/>
      <c r="F48" s="2"/>
      <c r="G48" s="2"/>
      <c r="H48" s="2"/>
      <c r="I48" s="2"/>
    </row>
    <row r="49" spans="1:9" ht="13.35" customHeight="1" x14ac:dyDescent="0.25">
      <c r="B49" s="1"/>
      <c r="C49" s="2"/>
      <c r="D49" s="2"/>
      <c r="E49" s="2"/>
      <c r="F49" s="2"/>
      <c r="G49" s="2"/>
      <c r="H49" s="2"/>
      <c r="I49" s="2"/>
    </row>
    <row r="50" spans="1:9" ht="13.35" customHeight="1" x14ac:dyDescent="0.25">
      <c r="B50" s="2"/>
      <c r="C50" s="2"/>
      <c r="D50" s="2"/>
      <c r="E50" s="2"/>
      <c r="F50" s="2"/>
      <c r="G50" s="2"/>
      <c r="H50" s="2"/>
      <c r="I50" s="2"/>
    </row>
    <row r="51" spans="1:9" ht="13.35" customHeight="1" x14ac:dyDescent="0.25">
      <c r="B51" s="2"/>
      <c r="C51" s="2"/>
      <c r="D51" s="2"/>
      <c r="E51" s="2"/>
      <c r="F51" s="2"/>
      <c r="G51" s="2"/>
      <c r="H51" s="2"/>
      <c r="I51" s="2"/>
    </row>
    <row r="52" spans="1:9" ht="13.35" customHeight="1" x14ac:dyDescent="0.25">
      <c r="B52" s="2"/>
      <c r="C52" s="2"/>
      <c r="D52" s="2"/>
      <c r="E52" s="2"/>
      <c r="F52" s="2"/>
      <c r="G52" s="2"/>
      <c r="H52" s="2"/>
      <c r="I52" s="2"/>
    </row>
    <row r="53" spans="1:9" ht="13.35" customHeight="1" x14ac:dyDescent="0.25">
      <c r="B53" s="2"/>
      <c r="C53" s="2"/>
      <c r="D53" s="2"/>
      <c r="E53" s="2"/>
      <c r="F53" s="2"/>
      <c r="G53" s="2"/>
      <c r="H53" s="2"/>
      <c r="I53" s="2"/>
    </row>
    <row r="54" spans="1:9" ht="13.35" customHeight="1" x14ac:dyDescent="0.25">
      <c r="B54" s="2"/>
      <c r="C54" s="2"/>
      <c r="D54" s="2"/>
      <c r="E54" s="2"/>
      <c r="F54" s="2"/>
      <c r="G54" s="2"/>
      <c r="H54" s="2"/>
      <c r="I54" s="2"/>
    </row>
    <row r="55" spans="1:9" s="21" customFormat="1" ht="13.35" customHeight="1" x14ac:dyDescent="0.25">
      <c r="A55"/>
      <c r="B55" s="2"/>
      <c r="C55" s="2"/>
      <c r="D55" s="2"/>
      <c r="E55" s="2"/>
      <c r="F55" s="2"/>
      <c r="G55" s="2"/>
      <c r="H55" s="2"/>
      <c r="I55" s="2"/>
    </row>
    <row r="56" spans="1:9" ht="13.35" customHeight="1" x14ac:dyDescent="0.25">
      <c r="B56" s="2"/>
      <c r="C56" s="1"/>
      <c r="D56" s="2"/>
      <c r="E56" s="2"/>
      <c r="F56" s="2"/>
      <c r="G56" s="2"/>
      <c r="H56" s="2"/>
      <c r="I56" s="2"/>
    </row>
    <row r="57" spans="1:9" ht="13.35" customHeight="1" x14ac:dyDescent="0.25">
      <c r="A57" s="21"/>
      <c r="B57" s="2"/>
      <c r="C57" s="2"/>
      <c r="D57" s="2"/>
      <c r="E57" s="2"/>
      <c r="F57" s="2"/>
      <c r="G57" s="2"/>
      <c r="H57" s="2"/>
      <c r="I57" s="2"/>
    </row>
    <row r="58" spans="1:9" ht="13.35" customHeight="1" x14ac:dyDescent="0.25">
      <c r="B58" s="2"/>
      <c r="C58" s="2"/>
      <c r="D58" s="2"/>
      <c r="E58" s="2"/>
      <c r="F58" s="2"/>
      <c r="G58" s="2"/>
      <c r="H58" s="2"/>
      <c r="I58" s="2"/>
    </row>
    <row r="59" spans="1:9" ht="13.35" customHeight="1" x14ac:dyDescent="0.25">
      <c r="B59" s="2"/>
      <c r="C59" s="2"/>
      <c r="D59" s="2"/>
      <c r="E59" s="2"/>
      <c r="F59" s="2"/>
      <c r="G59" s="2"/>
      <c r="H59" s="2"/>
      <c r="I59" s="2"/>
    </row>
    <row r="60" spans="1:9" ht="13.35" customHeight="1" x14ac:dyDescent="0.25">
      <c r="B60" s="2"/>
      <c r="C60" s="2"/>
      <c r="D60" s="2"/>
      <c r="E60" s="2"/>
      <c r="F60" s="2"/>
      <c r="G60" s="2"/>
      <c r="H60" s="2"/>
      <c r="I60" s="2"/>
    </row>
    <row r="61" spans="1:9" ht="13.35" customHeight="1" x14ac:dyDescent="0.25">
      <c r="B61" s="2"/>
      <c r="C61" s="2"/>
      <c r="D61" s="2"/>
      <c r="E61" s="2"/>
      <c r="F61" s="2"/>
      <c r="G61" s="2"/>
      <c r="H61" s="2"/>
      <c r="I61" s="2"/>
    </row>
    <row r="62" spans="1:9" ht="13.35" customHeight="1" x14ac:dyDescent="0.25">
      <c r="B62" s="5"/>
      <c r="C62" s="2"/>
      <c r="D62" s="2"/>
      <c r="E62" s="2"/>
      <c r="F62" s="2"/>
      <c r="G62" s="2"/>
      <c r="H62" s="2"/>
      <c r="I62" s="2"/>
    </row>
    <row r="63" spans="1:9" ht="13.35" customHeight="1" x14ac:dyDescent="0.25">
      <c r="B63" s="2"/>
      <c r="C63" s="2"/>
      <c r="D63" s="2"/>
      <c r="E63" s="2"/>
      <c r="F63" s="2"/>
      <c r="G63" s="2"/>
      <c r="H63" s="2"/>
      <c r="I63" s="2"/>
    </row>
    <row r="64" spans="1:9" ht="13.35" customHeight="1" x14ac:dyDescent="0.25">
      <c r="B64" s="2"/>
      <c r="C64" s="2"/>
      <c r="D64" s="2"/>
      <c r="E64" s="2"/>
      <c r="F64" s="2"/>
      <c r="G64" s="2"/>
      <c r="H64" s="2"/>
      <c r="I64" s="2"/>
    </row>
    <row r="65" spans="2:9" ht="13.35" customHeight="1" x14ac:dyDescent="0.25">
      <c r="B65" s="2"/>
      <c r="C65" s="2"/>
      <c r="D65" s="2"/>
      <c r="E65" s="2"/>
      <c r="F65" s="2"/>
      <c r="G65" s="2"/>
      <c r="H65" s="2"/>
      <c r="I65" s="2"/>
    </row>
    <row r="66" spans="2:9" ht="13.35" customHeight="1" x14ac:dyDescent="0.25">
      <c r="B66" s="5"/>
      <c r="C66" s="2"/>
      <c r="D66" s="2"/>
      <c r="E66" s="2"/>
      <c r="F66" s="2"/>
      <c r="G66" s="2"/>
      <c r="H66" s="2"/>
      <c r="I66" s="2"/>
    </row>
    <row r="67" spans="2:9" ht="13.35" customHeight="1" x14ac:dyDescent="0.25">
      <c r="B67" s="2"/>
      <c r="C67" s="2"/>
      <c r="D67" s="2"/>
      <c r="E67" s="2"/>
      <c r="F67" s="2"/>
      <c r="G67" s="2"/>
      <c r="H67" s="2"/>
      <c r="I67" s="2"/>
    </row>
    <row r="68" spans="2:9" ht="13.35" customHeight="1" x14ac:dyDescent="0.25">
      <c r="B68" s="15"/>
      <c r="C68" s="2"/>
      <c r="D68" s="2"/>
      <c r="E68" s="2"/>
      <c r="F68" s="2"/>
      <c r="G68" s="2"/>
      <c r="H68" s="2"/>
      <c r="I68" s="2"/>
    </row>
    <row r="69" spans="2:9" ht="13.35" customHeight="1" x14ac:dyDescent="0.25">
      <c r="B69" s="2"/>
      <c r="C69" s="2"/>
      <c r="D69" s="2"/>
      <c r="E69" s="2"/>
      <c r="F69" s="2"/>
      <c r="G69" s="2"/>
      <c r="H69" s="2"/>
      <c r="I69" s="2"/>
    </row>
    <row r="70" spans="2:9" ht="13.35" customHeight="1" x14ac:dyDescent="0.25">
      <c r="B70" s="2"/>
      <c r="C70" s="2"/>
      <c r="D70" s="2"/>
      <c r="E70" s="2"/>
      <c r="F70" s="2"/>
      <c r="G70" s="2"/>
      <c r="H70" s="2"/>
      <c r="I70" s="2"/>
    </row>
    <row r="71" spans="2:9" ht="13.35" customHeight="1" x14ac:dyDescent="0.25">
      <c r="B71" s="2"/>
      <c r="C71" s="2"/>
      <c r="D71" s="2"/>
      <c r="E71" s="2"/>
      <c r="F71" s="2"/>
      <c r="G71" s="2"/>
      <c r="H71" s="2"/>
      <c r="I71" s="2"/>
    </row>
    <row r="72" spans="2:9" ht="13.35" customHeight="1" x14ac:dyDescent="0.25">
      <c r="B72" s="2"/>
      <c r="C72" s="1"/>
      <c r="D72" s="2"/>
      <c r="E72" s="2"/>
      <c r="F72" s="2"/>
      <c r="G72" s="2"/>
      <c r="H72" s="2"/>
      <c r="I72" s="2"/>
    </row>
    <row r="73" spans="2:9" ht="13.35" customHeight="1" x14ac:dyDescent="0.25">
      <c r="B73" s="2"/>
      <c r="C73" s="2"/>
      <c r="D73" s="2"/>
      <c r="E73" s="2"/>
      <c r="F73" s="2"/>
      <c r="G73" s="2"/>
      <c r="H73" s="2"/>
      <c r="I73" s="2"/>
    </row>
    <row r="74" spans="2:9" ht="13.35" customHeight="1" x14ac:dyDescent="0.25">
      <c r="B74" s="2"/>
      <c r="C74" s="2"/>
      <c r="D74" s="2"/>
      <c r="E74" s="2"/>
      <c r="F74" s="2"/>
      <c r="G74" s="2"/>
      <c r="H74" s="2"/>
      <c r="I74" s="2"/>
    </row>
    <row r="75" spans="2:9" ht="13.35" customHeight="1" x14ac:dyDescent="0.25">
      <c r="B75" s="2"/>
      <c r="C75" s="2"/>
      <c r="D75" s="2"/>
      <c r="E75" s="2"/>
      <c r="F75" s="2"/>
      <c r="G75" s="2"/>
      <c r="H75" s="2"/>
      <c r="I75" s="2"/>
    </row>
    <row r="76" spans="2:9" ht="13.35" customHeight="1" x14ac:dyDescent="0.25">
      <c r="B76" s="2"/>
      <c r="C76" s="2"/>
      <c r="D76" s="2"/>
      <c r="E76" s="2"/>
      <c r="F76" s="2"/>
      <c r="G76" s="2"/>
      <c r="H76" s="2"/>
      <c r="I76" s="2"/>
    </row>
    <row r="77" spans="2:9" ht="13.35" customHeight="1" x14ac:dyDescent="0.25">
      <c r="B77" s="2"/>
      <c r="C77" s="2"/>
      <c r="D77" s="2"/>
      <c r="E77" s="2"/>
      <c r="F77" s="2"/>
      <c r="G77" s="2"/>
      <c r="H77" s="2"/>
      <c r="I77" s="2"/>
    </row>
    <row r="78" spans="2:9" ht="13.35" customHeight="1" x14ac:dyDescent="0.25">
      <c r="B78" s="2"/>
      <c r="C78" s="2"/>
      <c r="D78" s="2"/>
      <c r="E78" s="2"/>
      <c r="F78" s="2"/>
      <c r="G78" s="2"/>
      <c r="H78" s="2"/>
      <c r="I78" s="2"/>
    </row>
    <row r="79" spans="2:9" ht="13.35" customHeight="1" x14ac:dyDescent="0.25">
      <c r="B79" s="2"/>
      <c r="C79" s="2"/>
      <c r="D79" s="2"/>
      <c r="E79" s="2"/>
      <c r="F79" s="2"/>
      <c r="G79" s="2"/>
      <c r="H79" s="2"/>
      <c r="I79" s="2"/>
    </row>
    <row r="80" spans="2:9" ht="13.35" customHeight="1" x14ac:dyDescent="0.25">
      <c r="B80" s="2"/>
      <c r="C80" s="2"/>
      <c r="D80" s="2"/>
      <c r="E80" s="2"/>
      <c r="F80" s="2"/>
      <c r="G80" s="2"/>
      <c r="H80" s="2"/>
      <c r="I80" s="2"/>
    </row>
    <row r="81" spans="1:9" ht="13.35" customHeight="1" x14ac:dyDescent="0.25">
      <c r="B81" s="2"/>
      <c r="C81" s="2"/>
      <c r="D81" s="2"/>
      <c r="E81" s="2"/>
      <c r="F81" s="2"/>
      <c r="G81" s="2"/>
      <c r="H81" s="2"/>
      <c r="I81" s="2"/>
    </row>
    <row r="82" spans="1:9" ht="13.35" customHeight="1" x14ac:dyDescent="0.25">
      <c r="B82" s="2"/>
      <c r="C82" s="2"/>
      <c r="D82" s="2"/>
      <c r="E82" s="2"/>
      <c r="F82" s="2"/>
      <c r="G82" s="2"/>
      <c r="H82" s="2"/>
      <c r="I82" s="2"/>
    </row>
    <row r="83" spans="1:9" ht="13.35" customHeight="1" x14ac:dyDescent="0.25">
      <c r="B83" s="2"/>
      <c r="C83" s="16"/>
      <c r="D83" s="2"/>
      <c r="E83" s="2"/>
      <c r="F83" s="2"/>
      <c r="G83" s="2"/>
      <c r="H83" s="2"/>
      <c r="I83" s="2"/>
    </row>
    <row r="84" spans="1:9" ht="13.35" customHeight="1" x14ac:dyDescent="0.25">
      <c r="B84" s="2"/>
      <c r="C84" s="2"/>
      <c r="D84" s="2"/>
      <c r="E84" s="2"/>
      <c r="F84" s="2"/>
      <c r="G84" s="2"/>
      <c r="H84" s="2"/>
      <c r="I84" s="2"/>
    </row>
    <row r="85" spans="1:9" ht="13.35" customHeight="1" x14ac:dyDescent="0.25">
      <c r="B85" s="2"/>
      <c r="C85" s="2"/>
      <c r="D85" s="2"/>
      <c r="E85" s="2"/>
      <c r="F85" s="2"/>
      <c r="G85" s="2"/>
      <c r="H85" s="2"/>
      <c r="I85" s="2"/>
    </row>
    <row r="86" spans="1:9" ht="13.35" customHeight="1" x14ac:dyDescent="0.25">
      <c r="B86" s="2"/>
      <c r="C86" s="2"/>
      <c r="D86" s="2"/>
      <c r="E86" s="2"/>
      <c r="F86" s="2"/>
      <c r="G86" s="2"/>
      <c r="H86" s="2"/>
      <c r="I86" s="2"/>
    </row>
    <row r="87" spans="1:9" ht="13.3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3.35" customHeight="1" x14ac:dyDescent="0.25">
      <c r="B88" s="2"/>
      <c r="C88" s="2"/>
      <c r="D88" s="2"/>
      <c r="E88" s="2"/>
      <c r="F88" s="2"/>
      <c r="G88" s="2"/>
      <c r="H88" s="2"/>
      <c r="I88" s="2"/>
    </row>
    <row r="89" spans="1:9" ht="13.35" customHeight="1" x14ac:dyDescent="0.25">
      <c r="B89" s="2"/>
      <c r="C89" s="2"/>
      <c r="D89" s="2"/>
      <c r="E89" s="2"/>
      <c r="F89" s="2"/>
      <c r="G89" s="2"/>
      <c r="H89" s="2"/>
      <c r="I89" s="2"/>
    </row>
    <row r="90" spans="1:9" ht="13.35" customHeight="1" x14ac:dyDescent="0.25">
      <c r="A90" s="21"/>
      <c r="B90" s="2"/>
      <c r="C90" s="2"/>
      <c r="D90" s="2"/>
      <c r="E90" s="2"/>
      <c r="F90" s="2"/>
      <c r="G90" s="2"/>
      <c r="H90" s="2"/>
      <c r="I90" s="2"/>
    </row>
    <row r="91" spans="1:9" ht="13.35" customHeight="1" x14ac:dyDescent="0.25">
      <c r="B91" s="5"/>
      <c r="C91" s="2"/>
      <c r="D91" s="2"/>
      <c r="E91" s="2"/>
      <c r="F91" s="2"/>
      <c r="G91" s="2"/>
      <c r="H91" s="2"/>
      <c r="I91" s="2"/>
    </row>
    <row r="92" spans="1:9" s="21" customFormat="1" ht="13.35" customHeight="1" x14ac:dyDescent="0.25">
      <c r="A92"/>
      <c r="B92" s="2"/>
      <c r="C92" s="2"/>
      <c r="D92" s="2"/>
      <c r="E92" s="2"/>
      <c r="F92" s="2"/>
      <c r="G92" s="2"/>
      <c r="H92" s="2"/>
      <c r="I92" s="2"/>
    </row>
    <row r="93" spans="1:9" ht="13.35" customHeight="1" x14ac:dyDescent="0.25">
      <c r="B93" s="2"/>
      <c r="C93" s="2"/>
      <c r="D93" s="2"/>
      <c r="E93" s="2"/>
      <c r="F93" s="2"/>
      <c r="G93" s="2"/>
      <c r="H93" s="2"/>
      <c r="I93" s="2"/>
    </row>
    <row r="94" spans="1:9" ht="13.35" customHeight="1" x14ac:dyDescent="0.25">
      <c r="B94" s="2"/>
      <c r="C94" s="2"/>
      <c r="D94" s="2"/>
      <c r="E94" s="2"/>
      <c r="F94" s="2"/>
      <c r="G94" s="2"/>
      <c r="H94" s="2"/>
      <c r="I94" s="2"/>
    </row>
    <row r="95" spans="1:9" ht="13.35" customHeight="1" x14ac:dyDescent="0.25">
      <c r="B95" s="2"/>
      <c r="C95" s="2"/>
      <c r="D95" s="2"/>
      <c r="E95" s="2"/>
      <c r="F95" s="2"/>
      <c r="G95" s="2"/>
      <c r="H95" s="2"/>
      <c r="I95" s="2"/>
    </row>
    <row r="96" spans="1:9" ht="13.35" customHeight="1" x14ac:dyDescent="0.25">
      <c r="B96" s="2"/>
      <c r="C96" s="2"/>
      <c r="D96" s="2"/>
      <c r="E96" s="2"/>
      <c r="F96" s="2"/>
      <c r="G96" s="2"/>
      <c r="H96" s="2"/>
      <c r="I96" s="2"/>
    </row>
    <row r="97" spans="2:9" ht="13.35" customHeight="1" x14ac:dyDescent="0.25">
      <c r="B97" s="2"/>
      <c r="C97" s="2"/>
      <c r="D97" s="2"/>
      <c r="E97" s="2"/>
      <c r="F97" s="2"/>
      <c r="G97" s="2"/>
      <c r="H97" s="2"/>
      <c r="I97" s="2"/>
    </row>
    <row r="98" spans="2:9" ht="13.35" customHeight="1" x14ac:dyDescent="0.25">
      <c r="B98" s="15"/>
      <c r="C98" s="2"/>
      <c r="D98" s="2"/>
      <c r="E98" s="2"/>
      <c r="F98" s="2"/>
      <c r="G98" s="2"/>
      <c r="H98" s="2"/>
      <c r="I98" s="2"/>
    </row>
    <row r="99" spans="2:9" ht="13.35" customHeight="1" x14ac:dyDescent="0.25">
      <c r="B99" s="2"/>
      <c r="C99" s="2"/>
      <c r="D99" s="2"/>
      <c r="E99" s="2"/>
      <c r="F99" s="2"/>
      <c r="G99" s="2"/>
      <c r="H99" s="2"/>
      <c r="I99" s="2"/>
    </row>
    <row r="100" spans="2:9" ht="13.35" customHeight="1" x14ac:dyDescent="0.25">
      <c r="B100" s="2"/>
      <c r="C100" s="2"/>
      <c r="D100" s="2"/>
      <c r="E100" s="2"/>
      <c r="F100" s="2"/>
      <c r="G100" s="2"/>
      <c r="H100" s="2"/>
      <c r="I100" s="2"/>
    </row>
    <row r="101" spans="2:9" ht="13.35" customHeight="1" x14ac:dyDescent="0.25">
      <c r="B101" s="2"/>
      <c r="C101" s="2"/>
      <c r="D101" s="2"/>
      <c r="E101" s="2"/>
      <c r="F101" s="2"/>
      <c r="G101" s="2"/>
      <c r="H101" s="2"/>
      <c r="I101" s="2"/>
    </row>
    <row r="102" spans="2:9" ht="13.35" customHeight="1" x14ac:dyDescent="0.25">
      <c r="B102" s="2"/>
      <c r="C102" s="2"/>
      <c r="D102" s="2"/>
      <c r="E102" s="2"/>
      <c r="F102" s="2"/>
      <c r="G102" s="2"/>
      <c r="H102" s="2"/>
    </row>
    <row r="103" spans="2:9" ht="13.35" customHeight="1" x14ac:dyDescent="0.25">
      <c r="B103" s="2"/>
      <c r="C103" s="2"/>
      <c r="D103" s="2"/>
      <c r="E103" s="2"/>
      <c r="F103" s="2"/>
      <c r="G103" s="2"/>
      <c r="H103" s="2"/>
    </row>
    <row r="104" spans="2:9" ht="13.35" customHeight="1" x14ac:dyDescent="0.25">
      <c r="B104" s="2"/>
      <c r="C104" s="2"/>
      <c r="D104" s="2"/>
      <c r="E104" s="2"/>
      <c r="F104" s="2"/>
      <c r="G104" s="2"/>
      <c r="H104" s="2"/>
    </row>
    <row r="105" spans="2:9" ht="13.35" customHeight="1" x14ac:dyDescent="0.25">
      <c r="B105" s="2"/>
      <c r="C105" s="2"/>
      <c r="D105" s="2"/>
      <c r="E105" s="2"/>
      <c r="F105" s="2"/>
      <c r="G105" s="2"/>
      <c r="H105" s="2"/>
    </row>
    <row r="106" spans="2:9" ht="13.35" customHeight="1" x14ac:dyDescent="0.25"/>
    <row r="107" spans="2:9" ht="13.35" customHeight="1" x14ac:dyDescent="0.55000000000000004">
      <c r="B107" s="90"/>
    </row>
    <row r="112" spans="2:9" x14ac:dyDescent="0.25">
      <c r="B112" s="22"/>
    </row>
  </sheetData>
  <phoneticPr fontId="9" type="noConversion"/>
  <pageMargins left="0.7" right="0.7" top="0.75" bottom="0.75" header="0.3" footer="0.3"/>
  <pageSetup paperSize="9" orientation="portrait" r:id="rId1"/>
  <headerFooter>
    <oddHeader xml:space="preserve">&amp;RSide 10 af 14
</oddHead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C5EB-14D3-4016-8314-761486992908}">
  <sheetPr codeName="Ark10">
    <tabColor rgb="FFFFFF00"/>
  </sheetPr>
  <dimension ref="A1:J236"/>
  <sheetViews>
    <sheetView view="pageLayout" topLeftCell="B73" zoomScaleNormal="100" workbookViewId="0">
      <selection activeCell="B21" sqref="B21"/>
    </sheetView>
  </sheetViews>
  <sheetFormatPr defaultRowHeight="15" outlineLevelCol="1" x14ac:dyDescent="0.25"/>
  <cols>
    <col min="1" max="1" width="9.42578125" hidden="1" customWidth="1" outlineLevel="1"/>
    <col min="2" max="2" width="12.5703125" customWidth="1" collapsed="1"/>
    <col min="3" max="3" width="21.140625" customWidth="1"/>
    <col min="4" max="4" width="9" customWidth="1"/>
    <col min="5" max="5" width="11.140625" customWidth="1"/>
    <col min="6" max="6" width="11.42578125" customWidth="1"/>
    <col min="7" max="7" width="21.85546875" customWidth="1"/>
    <col min="8" max="8" width="15.5703125" bestFit="1" customWidth="1"/>
    <col min="9" max="9" width="6.140625" bestFit="1" customWidth="1"/>
    <col min="10" max="10" width="13.85546875" bestFit="1" customWidth="1"/>
    <col min="11" max="11" width="14.5703125" bestFit="1" customWidth="1"/>
    <col min="12" max="12" width="15.140625" bestFit="1" customWidth="1"/>
    <col min="13" max="13" width="10.42578125" bestFit="1" customWidth="1"/>
    <col min="257" max="257" width="3.42578125" customWidth="1"/>
    <col min="258" max="258" width="12.5703125" customWidth="1"/>
    <col min="259" max="259" width="21.140625" customWidth="1"/>
    <col min="260" max="260" width="9" customWidth="1"/>
    <col min="261" max="261" width="11.140625" customWidth="1"/>
    <col min="262" max="262" width="11.42578125" customWidth="1"/>
    <col min="263" max="263" width="22.42578125" customWidth="1"/>
    <col min="513" max="513" width="3.42578125" customWidth="1"/>
    <col min="514" max="514" width="12.5703125" customWidth="1"/>
    <col min="515" max="515" width="21.140625" customWidth="1"/>
    <col min="516" max="516" width="9" customWidth="1"/>
    <col min="517" max="517" width="11.140625" customWidth="1"/>
    <col min="518" max="518" width="11.42578125" customWidth="1"/>
    <col min="519" max="519" width="22.42578125" customWidth="1"/>
    <col min="769" max="769" width="3.42578125" customWidth="1"/>
    <col min="770" max="770" width="12.5703125" customWidth="1"/>
    <col min="771" max="771" width="21.140625" customWidth="1"/>
    <col min="772" max="772" width="9" customWidth="1"/>
    <col min="773" max="773" width="11.140625" customWidth="1"/>
    <col min="774" max="774" width="11.42578125" customWidth="1"/>
    <col min="775" max="775" width="22.42578125" customWidth="1"/>
    <col min="1025" max="1025" width="3.42578125" customWidth="1"/>
    <col min="1026" max="1026" width="12.5703125" customWidth="1"/>
    <col min="1027" max="1027" width="21.140625" customWidth="1"/>
    <col min="1028" max="1028" width="9" customWidth="1"/>
    <col min="1029" max="1029" width="11.140625" customWidth="1"/>
    <col min="1030" max="1030" width="11.42578125" customWidth="1"/>
    <col min="1031" max="1031" width="22.42578125" customWidth="1"/>
    <col min="1281" max="1281" width="3.42578125" customWidth="1"/>
    <col min="1282" max="1282" width="12.5703125" customWidth="1"/>
    <col min="1283" max="1283" width="21.140625" customWidth="1"/>
    <col min="1284" max="1284" width="9" customWidth="1"/>
    <col min="1285" max="1285" width="11.140625" customWidth="1"/>
    <col min="1286" max="1286" width="11.42578125" customWidth="1"/>
    <col min="1287" max="1287" width="22.42578125" customWidth="1"/>
    <col min="1537" max="1537" width="3.42578125" customWidth="1"/>
    <col min="1538" max="1538" width="12.5703125" customWidth="1"/>
    <col min="1539" max="1539" width="21.140625" customWidth="1"/>
    <col min="1540" max="1540" width="9" customWidth="1"/>
    <col min="1541" max="1541" width="11.140625" customWidth="1"/>
    <col min="1542" max="1542" width="11.42578125" customWidth="1"/>
    <col min="1543" max="1543" width="22.42578125" customWidth="1"/>
    <col min="1793" max="1793" width="3.42578125" customWidth="1"/>
    <col min="1794" max="1794" width="12.5703125" customWidth="1"/>
    <col min="1795" max="1795" width="21.140625" customWidth="1"/>
    <col min="1796" max="1796" width="9" customWidth="1"/>
    <col min="1797" max="1797" width="11.140625" customWidth="1"/>
    <col min="1798" max="1798" width="11.42578125" customWidth="1"/>
    <col min="1799" max="1799" width="22.42578125" customWidth="1"/>
    <col min="2049" max="2049" width="3.42578125" customWidth="1"/>
    <col min="2050" max="2050" width="12.5703125" customWidth="1"/>
    <col min="2051" max="2051" width="21.140625" customWidth="1"/>
    <col min="2052" max="2052" width="9" customWidth="1"/>
    <col min="2053" max="2053" width="11.140625" customWidth="1"/>
    <col min="2054" max="2054" width="11.42578125" customWidth="1"/>
    <col min="2055" max="2055" width="22.42578125" customWidth="1"/>
    <col min="2305" max="2305" width="3.42578125" customWidth="1"/>
    <col min="2306" max="2306" width="12.5703125" customWidth="1"/>
    <col min="2307" max="2307" width="21.140625" customWidth="1"/>
    <col min="2308" max="2308" width="9" customWidth="1"/>
    <col min="2309" max="2309" width="11.140625" customWidth="1"/>
    <col min="2310" max="2310" width="11.42578125" customWidth="1"/>
    <col min="2311" max="2311" width="22.42578125" customWidth="1"/>
    <col min="2561" max="2561" width="3.42578125" customWidth="1"/>
    <col min="2562" max="2562" width="12.5703125" customWidth="1"/>
    <col min="2563" max="2563" width="21.140625" customWidth="1"/>
    <col min="2564" max="2564" width="9" customWidth="1"/>
    <col min="2565" max="2565" width="11.140625" customWidth="1"/>
    <col min="2566" max="2566" width="11.42578125" customWidth="1"/>
    <col min="2567" max="2567" width="22.42578125" customWidth="1"/>
    <col min="2817" max="2817" width="3.42578125" customWidth="1"/>
    <col min="2818" max="2818" width="12.5703125" customWidth="1"/>
    <col min="2819" max="2819" width="21.140625" customWidth="1"/>
    <col min="2820" max="2820" width="9" customWidth="1"/>
    <col min="2821" max="2821" width="11.140625" customWidth="1"/>
    <col min="2822" max="2822" width="11.42578125" customWidth="1"/>
    <col min="2823" max="2823" width="22.42578125" customWidth="1"/>
    <col min="3073" max="3073" width="3.42578125" customWidth="1"/>
    <col min="3074" max="3074" width="12.5703125" customWidth="1"/>
    <col min="3075" max="3075" width="21.140625" customWidth="1"/>
    <col min="3076" max="3076" width="9" customWidth="1"/>
    <col min="3077" max="3077" width="11.140625" customWidth="1"/>
    <col min="3078" max="3078" width="11.42578125" customWidth="1"/>
    <col min="3079" max="3079" width="22.42578125" customWidth="1"/>
    <col min="3329" max="3329" width="3.42578125" customWidth="1"/>
    <col min="3330" max="3330" width="12.5703125" customWidth="1"/>
    <col min="3331" max="3331" width="21.140625" customWidth="1"/>
    <col min="3332" max="3332" width="9" customWidth="1"/>
    <col min="3333" max="3333" width="11.140625" customWidth="1"/>
    <col min="3334" max="3334" width="11.42578125" customWidth="1"/>
    <col min="3335" max="3335" width="22.42578125" customWidth="1"/>
    <col min="3585" max="3585" width="3.42578125" customWidth="1"/>
    <col min="3586" max="3586" width="12.5703125" customWidth="1"/>
    <col min="3587" max="3587" width="21.140625" customWidth="1"/>
    <col min="3588" max="3588" width="9" customWidth="1"/>
    <col min="3589" max="3589" width="11.140625" customWidth="1"/>
    <col min="3590" max="3590" width="11.42578125" customWidth="1"/>
    <col min="3591" max="3591" width="22.42578125" customWidth="1"/>
    <col min="3841" max="3841" width="3.42578125" customWidth="1"/>
    <col min="3842" max="3842" width="12.5703125" customWidth="1"/>
    <col min="3843" max="3843" width="21.140625" customWidth="1"/>
    <col min="3844" max="3844" width="9" customWidth="1"/>
    <col min="3845" max="3845" width="11.140625" customWidth="1"/>
    <col min="3846" max="3846" width="11.42578125" customWidth="1"/>
    <col min="3847" max="3847" width="22.42578125" customWidth="1"/>
    <col min="4097" max="4097" width="3.42578125" customWidth="1"/>
    <col min="4098" max="4098" width="12.5703125" customWidth="1"/>
    <col min="4099" max="4099" width="21.140625" customWidth="1"/>
    <col min="4100" max="4100" width="9" customWidth="1"/>
    <col min="4101" max="4101" width="11.140625" customWidth="1"/>
    <col min="4102" max="4102" width="11.42578125" customWidth="1"/>
    <col min="4103" max="4103" width="22.42578125" customWidth="1"/>
    <col min="4353" max="4353" width="3.42578125" customWidth="1"/>
    <col min="4354" max="4354" width="12.5703125" customWidth="1"/>
    <col min="4355" max="4355" width="21.140625" customWidth="1"/>
    <col min="4356" max="4356" width="9" customWidth="1"/>
    <col min="4357" max="4357" width="11.140625" customWidth="1"/>
    <col min="4358" max="4358" width="11.42578125" customWidth="1"/>
    <col min="4359" max="4359" width="22.42578125" customWidth="1"/>
    <col min="4609" max="4609" width="3.42578125" customWidth="1"/>
    <col min="4610" max="4610" width="12.5703125" customWidth="1"/>
    <col min="4611" max="4611" width="21.140625" customWidth="1"/>
    <col min="4612" max="4612" width="9" customWidth="1"/>
    <col min="4613" max="4613" width="11.140625" customWidth="1"/>
    <col min="4614" max="4614" width="11.42578125" customWidth="1"/>
    <col min="4615" max="4615" width="22.42578125" customWidth="1"/>
    <col min="4865" max="4865" width="3.42578125" customWidth="1"/>
    <col min="4866" max="4866" width="12.5703125" customWidth="1"/>
    <col min="4867" max="4867" width="21.140625" customWidth="1"/>
    <col min="4868" max="4868" width="9" customWidth="1"/>
    <col min="4869" max="4869" width="11.140625" customWidth="1"/>
    <col min="4870" max="4870" width="11.42578125" customWidth="1"/>
    <col min="4871" max="4871" width="22.42578125" customWidth="1"/>
    <col min="5121" max="5121" width="3.42578125" customWidth="1"/>
    <col min="5122" max="5122" width="12.5703125" customWidth="1"/>
    <col min="5123" max="5123" width="21.140625" customWidth="1"/>
    <col min="5124" max="5124" width="9" customWidth="1"/>
    <col min="5125" max="5125" width="11.140625" customWidth="1"/>
    <col min="5126" max="5126" width="11.42578125" customWidth="1"/>
    <col min="5127" max="5127" width="22.42578125" customWidth="1"/>
    <col min="5377" max="5377" width="3.42578125" customWidth="1"/>
    <col min="5378" max="5378" width="12.5703125" customWidth="1"/>
    <col min="5379" max="5379" width="21.140625" customWidth="1"/>
    <col min="5380" max="5380" width="9" customWidth="1"/>
    <col min="5381" max="5381" width="11.140625" customWidth="1"/>
    <col min="5382" max="5382" width="11.42578125" customWidth="1"/>
    <col min="5383" max="5383" width="22.42578125" customWidth="1"/>
    <col min="5633" max="5633" width="3.42578125" customWidth="1"/>
    <col min="5634" max="5634" width="12.5703125" customWidth="1"/>
    <col min="5635" max="5635" width="21.140625" customWidth="1"/>
    <col min="5636" max="5636" width="9" customWidth="1"/>
    <col min="5637" max="5637" width="11.140625" customWidth="1"/>
    <col min="5638" max="5638" width="11.42578125" customWidth="1"/>
    <col min="5639" max="5639" width="22.42578125" customWidth="1"/>
    <col min="5889" max="5889" width="3.42578125" customWidth="1"/>
    <col min="5890" max="5890" width="12.5703125" customWidth="1"/>
    <col min="5891" max="5891" width="21.140625" customWidth="1"/>
    <col min="5892" max="5892" width="9" customWidth="1"/>
    <col min="5893" max="5893" width="11.140625" customWidth="1"/>
    <col min="5894" max="5894" width="11.42578125" customWidth="1"/>
    <col min="5895" max="5895" width="22.42578125" customWidth="1"/>
    <col min="6145" max="6145" width="3.42578125" customWidth="1"/>
    <col min="6146" max="6146" width="12.5703125" customWidth="1"/>
    <col min="6147" max="6147" width="21.140625" customWidth="1"/>
    <col min="6148" max="6148" width="9" customWidth="1"/>
    <col min="6149" max="6149" width="11.140625" customWidth="1"/>
    <col min="6150" max="6150" width="11.42578125" customWidth="1"/>
    <col min="6151" max="6151" width="22.42578125" customWidth="1"/>
    <col min="6401" max="6401" width="3.42578125" customWidth="1"/>
    <col min="6402" max="6402" width="12.5703125" customWidth="1"/>
    <col min="6403" max="6403" width="21.140625" customWidth="1"/>
    <col min="6404" max="6404" width="9" customWidth="1"/>
    <col min="6405" max="6405" width="11.140625" customWidth="1"/>
    <col min="6406" max="6406" width="11.42578125" customWidth="1"/>
    <col min="6407" max="6407" width="22.42578125" customWidth="1"/>
    <col min="6657" max="6657" width="3.42578125" customWidth="1"/>
    <col min="6658" max="6658" width="12.5703125" customWidth="1"/>
    <col min="6659" max="6659" width="21.140625" customWidth="1"/>
    <col min="6660" max="6660" width="9" customWidth="1"/>
    <col min="6661" max="6661" width="11.140625" customWidth="1"/>
    <col min="6662" max="6662" width="11.42578125" customWidth="1"/>
    <col min="6663" max="6663" width="22.42578125" customWidth="1"/>
    <col min="6913" max="6913" width="3.42578125" customWidth="1"/>
    <col min="6914" max="6914" width="12.5703125" customWidth="1"/>
    <col min="6915" max="6915" width="21.140625" customWidth="1"/>
    <col min="6916" max="6916" width="9" customWidth="1"/>
    <col min="6917" max="6917" width="11.140625" customWidth="1"/>
    <col min="6918" max="6918" width="11.42578125" customWidth="1"/>
    <col min="6919" max="6919" width="22.42578125" customWidth="1"/>
    <col min="7169" max="7169" width="3.42578125" customWidth="1"/>
    <col min="7170" max="7170" width="12.5703125" customWidth="1"/>
    <col min="7171" max="7171" width="21.140625" customWidth="1"/>
    <col min="7172" max="7172" width="9" customWidth="1"/>
    <col min="7173" max="7173" width="11.140625" customWidth="1"/>
    <col min="7174" max="7174" width="11.42578125" customWidth="1"/>
    <col min="7175" max="7175" width="22.42578125" customWidth="1"/>
    <col min="7425" max="7425" width="3.42578125" customWidth="1"/>
    <col min="7426" max="7426" width="12.5703125" customWidth="1"/>
    <col min="7427" max="7427" width="21.140625" customWidth="1"/>
    <col min="7428" max="7428" width="9" customWidth="1"/>
    <col min="7429" max="7429" width="11.140625" customWidth="1"/>
    <col min="7430" max="7430" width="11.42578125" customWidth="1"/>
    <col min="7431" max="7431" width="22.42578125" customWidth="1"/>
    <col min="7681" max="7681" width="3.42578125" customWidth="1"/>
    <col min="7682" max="7682" width="12.5703125" customWidth="1"/>
    <col min="7683" max="7683" width="21.140625" customWidth="1"/>
    <col min="7684" max="7684" width="9" customWidth="1"/>
    <col min="7685" max="7685" width="11.140625" customWidth="1"/>
    <col min="7686" max="7686" width="11.42578125" customWidth="1"/>
    <col min="7687" max="7687" width="22.42578125" customWidth="1"/>
    <col min="7937" max="7937" width="3.42578125" customWidth="1"/>
    <col min="7938" max="7938" width="12.5703125" customWidth="1"/>
    <col min="7939" max="7939" width="21.140625" customWidth="1"/>
    <col min="7940" max="7940" width="9" customWidth="1"/>
    <col min="7941" max="7941" width="11.140625" customWidth="1"/>
    <col min="7942" max="7942" width="11.42578125" customWidth="1"/>
    <col min="7943" max="7943" width="22.42578125" customWidth="1"/>
    <col min="8193" max="8193" width="3.42578125" customWidth="1"/>
    <col min="8194" max="8194" width="12.5703125" customWidth="1"/>
    <col min="8195" max="8195" width="21.140625" customWidth="1"/>
    <col min="8196" max="8196" width="9" customWidth="1"/>
    <col min="8197" max="8197" width="11.140625" customWidth="1"/>
    <col min="8198" max="8198" width="11.42578125" customWidth="1"/>
    <col min="8199" max="8199" width="22.42578125" customWidth="1"/>
    <col min="8449" max="8449" width="3.42578125" customWidth="1"/>
    <col min="8450" max="8450" width="12.5703125" customWidth="1"/>
    <col min="8451" max="8451" width="21.140625" customWidth="1"/>
    <col min="8452" max="8452" width="9" customWidth="1"/>
    <col min="8453" max="8453" width="11.140625" customWidth="1"/>
    <col min="8454" max="8454" width="11.42578125" customWidth="1"/>
    <col min="8455" max="8455" width="22.42578125" customWidth="1"/>
    <col min="8705" max="8705" width="3.42578125" customWidth="1"/>
    <col min="8706" max="8706" width="12.5703125" customWidth="1"/>
    <col min="8707" max="8707" width="21.140625" customWidth="1"/>
    <col min="8708" max="8708" width="9" customWidth="1"/>
    <col min="8709" max="8709" width="11.140625" customWidth="1"/>
    <col min="8710" max="8710" width="11.42578125" customWidth="1"/>
    <col min="8711" max="8711" width="22.42578125" customWidth="1"/>
    <col min="8961" max="8961" width="3.42578125" customWidth="1"/>
    <col min="8962" max="8962" width="12.5703125" customWidth="1"/>
    <col min="8963" max="8963" width="21.140625" customWidth="1"/>
    <col min="8964" max="8964" width="9" customWidth="1"/>
    <col min="8965" max="8965" width="11.140625" customWidth="1"/>
    <col min="8966" max="8966" width="11.42578125" customWidth="1"/>
    <col min="8967" max="8967" width="22.42578125" customWidth="1"/>
    <col min="9217" max="9217" width="3.42578125" customWidth="1"/>
    <col min="9218" max="9218" width="12.5703125" customWidth="1"/>
    <col min="9219" max="9219" width="21.140625" customWidth="1"/>
    <col min="9220" max="9220" width="9" customWidth="1"/>
    <col min="9221" max="9221" width="11.140625" customWidth="1"/>
    <col min="9222" max="9222" width="11.42578125" customWidth="1"/>
    <col min="9223" max="9223" width="22.42578125" customWidth="1"/>
    <col min="9473" max="9473" width="3.42578125" customWidth="1"/>
    <col min="9474" max="9474" width="12.5703125" customWidth="1"/>
    <col min="9475" max="9475" width="21.140625" customWidth="1"/>
    <col min="9476" max="9476" width="9" customWidth="1"/>
    <col min="9477" max="9477" width="11.140625" customWidth="1"/>
    <col min="9478" max="9478" width="11.42578125" customWidth="1"/>
    <col min="9479" max="9479" width="22.42578125" customWidth="1"/>
    <col min="9729" max="9729" width="3.42578125" customWidth="1"/>
    <col min="9730" max="9730" width="12.5703125" customWidth="1"/>
    <col min="9731" max="9731" width="21.140625" customWidth="1"/>
    <col min="9732" max="9732" width="9" customWidth="1"/>
    <col min="9733" max="9733" width="11.140625" customWidth="1"/>
    <col min="9734" max="9734" width="11.42578125" customWidth="1"/>
    <col min="9735" max="9735" width="22.42578125" customWidth="1"/>
    <col min="9985" max="9985" width="3.42578125" customWidth="1"/>
    <col min="9986" max="9986" width="12.5703125" customWidth="1"/>
    <col min="9987" max="9987" width="21.140625" customWidth="1"/>
    <col min="9988" max="9988" width="9" customWidth="1"/>
    <col min="9989" max="9989" width="11.140625" customWidth="1"/>
    <col min="9990" max="9990" width="11.42578125" customWidth="1"/>
    <col min="9991" max="9991" width="22.42578125" customWidth="1"/>
    <col min="10241" max="10241" width="3.42578125" customWidth="1"/>
    <col min="10242" max="10242" width="12.5703125" customWidth="1"/>
    <col min="10243" max="10243" width="21.140625" customWidth="1"/>
    <col min="10244" max="10244" width="9" customWidth="1"/>
    <col min="10245" max="10245" width="11.140625" customWidth="1"/>
    <col min="10246" max="10246" width="11.42578125" customWidth="1"/>
    <col min="10247" max="10247" width="22.42578125" customWidth="1"/>
    <col min="10497" max="10497" width="3.42578125" customWidth="1"/>
    <col min="10498" max="10498" width="12.5703125" customWidth="1"/>
    <col min="10499" max="10499" width="21.140625" customWidth="1"/>
    <col min="10500" max="10500" width="9" customWidth="1"/>
    <col min="10501" max="10501" width="11.140625" customWidth="1"/>
    <col min="10502" max="10502" width="11.42578125" customWidth="1"/>
    <col min="10503" max="10503" width="22.42578125" customWidth="1"/>
    <col min="10753" max="10753" width="3.42578125" customWidth="1"/>
    <col min="10754" max="10754" width="12.5703125" customWidth="1"/>
    <col min="10755" max="10755" width="21.140625" customWidth="1"/>
    <col min="10756" max="10756" width="9" customWidth="1"/>
    <col min="10757" max="10757" width="11.140625" customWidth="1"/>
    <col min="10758" max="10758" width="11.42578125" customWidth="1"/>
    <col min="10759" max="10759" width="22.42578125" customWidth="1"/>
    <col min="11009" max="11009" width="3.42578125" customWidth="1"/>
    <col min="11010" max="11010" width="12.5703125" customWidth="1"/>
    <col min="11011" max="11011" width="21.140625" customWidth="1"/>
    <col min="11012" max="11012" width="9" customWidth="1"/>
    <col min="11013" max="11013" width="11.140625" customWidth="1"/>
    <col min="11014" max="11014" width="11.42578125" customWidth="1"/>
    <col min="11015" max="11015" width="22.42578125" customWidth="1"/>
    <col min="11265" max="11265" width="3.42578125" customWidth="1"/>
    <col min="11266" max="11266" width="12.5703125" customWidth="1"/>
    <col min="11267" max="11267" width="21.140625" customWidth="1"/>
    <col min="11268" max="11268" width="9" customWidth="1"/>
    <col min="11269" max="11269" width="11.140625" customWidth="1"/>
    <col min="11270" max="11270" width="11.42578125" customWidth="1"/>
    <col min="11271" max="11271" width="22.42578125" customWidth="1"/>
    <col min="11521" max="11521" width="3.42578125" customWidth="1"/>
    <col min="11522" max="11522" width="12.5703125" customWidth="1"/>
    <col min="11523" max="11523" width="21.140625" customWidth="1"/>
    <col min="11524" max="11524" width="9" customWidth="1"/>
    <col min="11525" max="11525" width="11.140625" customWidth="1"/>
    <col min="11526" max="11526" width="11.42578125" customWidth="1"/>
    <col min="11527" max="11527" width="22.42578125" customWidth="1"/>
    <col min="11777" max="11777" width="3.42578125" customWidth="1"/>
    <col min="11778" max="11778" width="12.5703125" customWidth="1"/>
    <col min="11779" max="11779" width="21.140625" customWidth="1"/>
    <col min="11780" max="11780" width="9" customWidth="1"/>
    <col min="11781" max="11781" width="11.140625" customWidth="1"/>
    <col min="11782" max="11782" width="11.42578125" customWidth="1"/>
    <col min="11783" max="11783" width="22.42578125" customWidth="1"/>
    <col min="12033" max="12033" width="3.42578125" customWidth="1"/>
    <col min="12034" max="12034" width="12.5703125" customWidth="1"/>
    <col min="12035" max="12035" width="21.140625" customWidth="1"/>
    <col min="12036" max="12036" width="9" customWidth="1"/>
    <col min="12037" max="12037" width="11.140625" customWidth="1"/>
    <col min="12038" max="12038" width="11.42578125" customWidth="1"/>
    <col min="12039" max="12039" width="22.42578125" customWidth="1"/>
    <col min="12289" max="12289" width="3.42578125" customWidth="1"/>
    <col min="12290" max="12290" width="12.5703125" customWidth="1"/>
    <col min="12291" max="12291" width="21.140625" customWidth="1"/>
    <col min="12292" max="12292" width="9" customWidth="1"/>
    <col min="12293" max="12293" width="11.140625" customWidth="1"/>
    <col min="12294" max="12294" width="11.42578125" customWidth="1"/>
    <col min="12295" max="12295" width="22.42578125" customWidth="1"/>
    <col min="12545" max="12545" width="3.42578125" customWidth="1"/>
    <col min="12546" max="12546" width="12.5703125" customWidth="1"/>
    <col min="12547" max="12547" width="21.140625" customWidth="1"/>
    <col min="12548" max="12548" width="9" customWidth="1"/>
    <col min="12549" max="12549" width="11.140625" customWidth="1"/>
    <col min="12550" max="12550" width="11.42578125" customWidth="1"/>
    <col min="12551" max="12551" width="22.42578125" customWidth="1"/>
    <col min="12801" max="12801" width="3.42578125" customWidth="1"/>
    <col min="12802" max="12802" width="12.5703125" customWidth="1"/>
    <col min="12803" max="12803" width="21.140625" customWidth="1"/>
    <col min="12804" max="12804" width="9" customWidth="1"/>
    <col min="12805" max="12805" width="11.140625" customWidth="1"/>
    <col min="12806" max="12806" width="11.42578125" customWidth="1"/>
    <col min="12807" max="12807" width="22.42578125" customWidth="1"/>
    <col min="13057" max="13057" width="3.42578125" customWidth="1"/>
    <col min="13058" max="13058" width="12.5703125" customWidth="1"/>
    <col min="13059" max="13059" width="21.140625" customWidth="1"/>
    <col min="13060" max="13060" width="9" customWidth="1"/>
    <col min="13061" max="13061" width="11.140625" customWidth="1"/>
    <col min="13062" max="13062" width="11.42578125" customWidth="1"/>
    <col min="13063" max="13063" width="22.42578125" customWidth="1"/>
    <col min="13313" max="13313" width="3.42578125" customWidth="1"/>
    <col min="13314" max="13314" width="12.5703125" customWidth="1"/>
    <col min="13315" max="13315" width="21.140625" customWidth="1"/>
    <col min="13316" max="13316" width="9" customWidth="1"/>
    <col min="13317" max="13317" width="11.140625" customWidth="1"/>
    <col min="13318" max="13318" width="11.42578125" customWidth="1"/>
    <col min="13319" max="13319" width="22.42578125" customWidth="1"/>
    <col min="13569" max="13569" width="3.42578125" customWidth="1"/>
    <col min="13570" max="13570" width="12.5703125" customWidth="1"/>
    <col min="13571" max="13571" width="21.140625" customWidth="1"/>
    <col min="13572" max="13572" width="9" customWidth="1"/>
    <col min="13573" max="13573" width="11.140625" customWidth="1"/>
    <col min="13574" max="13574" width="11.42578125" customWidth="1"/>
    <col min="13575" max="13575" width="22.42578125" customWidth="1"/>
    <col min="13825" max="13825" width="3.42578125" customWidth="1"/>
    <col min="13826" max="13826" width="12.5703125" customWidth="1"/>
    <col min="13827" max="13827" width="21.140625" customWidth="1"/>
    <col min="13828" max="13828" width="9" customWidth="1"/>
    <col min="13829" max="13829" width="11.140625" customWidth="1"/>
    <col min="13830" max="13830" width="11.42578125" customWidth="1"/>
    <col min="13831" max="13831" width="22.42578125" customWidth="1"/>
    <col min="14081" max="14081" width="3.42578125" customWidth="1"/>
    <col min="14082" max="14082" width="12.5703125" customWidth="1"/>
    <col min="14083" max="14083" width="21.140625" customWidth="1"/>
    <col min="14084" max="14084" width="9" customWidth="1"/>
    <col min="14085" max="14085" width="11.140625" customWidth="1"/>
    <col min="14086" max="14086" width="11.42578125" customWidth="1"/>
    <col min="14087" max="14087" width="22.42578125" customWidth="1"/>
    <col min="14337" max="14337" width="3.42578125" customWidth="1"/>
    <col min="14338" max="14338" width="12.5703125" customWidth="1"/>
    <col min="14339" max="14339" width="21.140625" customWidth="1"/>
    <col min="14340" max="14340" width="9" customWidth="1"/>
    <col min="14341" max="14341" width="11.140625" customWidth="1"/>
    <col min="14342" max="14342" width="11.42578125" customWidth="1"/>
    <col min="14343" max="14343" width="22.42578125" customWidth="1"/>
    <col min="14593" max="14593" width="3.42578125" customWidth="1"/>
    <col min="14594" max="14594" width="12.5703125" customWidth="1"/>
    <col min="14595" max="14595" width="21.140625" customWidth="1"/>
    <col min="14596" max="14596" width="9" customWidth="1"/>
    <col min="14597" max="14597" width="11.140625" customWidth="1"/>
    <col min="14598" max="14598" width="11.42578125" customWidth="1"/>
    <col min="14599" max="14599" width="22.42578125" customWidth="1"/>
    <col min="14849" max="14849" width="3.42578125" customWidth="1"/>
    <col min="14850" max="14850" width="12.5703125" customWidth="1"/>
    <col min="14851" max="14851" width="21.140625" customWidth="1"/>
    <col min="14852" max="14852" width="9" customWidth="1"/>
    <col min="14853" max="14853" width="11.140625" customWidth="1"/>
    <col min="14854" max="14854" width="11.42578125" customWidth="1"/>
    <col min="14855" max="14855" width="22.42578125" customWidth="1"/>
    <col min="15105" max="15105" width="3.42578125" customWidth="1"/>
    <col min="15106" max="15106" width="12.5703125" customWidth="1"/>
    <col min="15107" max="15107" width="21.140625" customWidth="1"/>
    <col min="15108" max="15108" width="9" customWidth="1"/>
    <col min="15109" max="15109" width="11.140625" customWidth="1"/>
    <col min="15110" max="15110" width="11.42578125" customWidth="1"/>
    <col min="15111" max="15111" width="22.42578125" customWidth="1"/>
    <col min="15361" max="15361" width="3.42578125" customWidth="1"/>
    <col min="15362" max="15362" width="12.5703125" customWidth="1"/>
    <col min="15363" max="15363" width="21.140625" customWidth="1"/>
    <col min="15364" max="15364" width="9" customWidth="1"/>
    <col min="15365" max="15365" width="11.140625" customWidth="1"/>
    <col min="15366" max="15366" width="11.42578125" customWidth="1"/>
    <col min="15367" max="15367" width="22.42578125" customWidth="1"/>
    <col min="15617" max="15617" width="3.42578125" customWidth="1"/>
    <col min="15618" max="15618" width="12.5703125" customWidth="1"/>
    <col min="15619" max="15619" width="21.140625" customWidth="1"/>
    <col min="15620" max="15620" width="9" customWidth="1"/>
    <col min="15621" max="15621" width="11.140625" customWidth="1"/>
    <col min="15622" max="15622" width="11.42578125" customWidth="1"/>
    <col min="15623" max="15623" width="22.42578125" customWidth="1"/>
    <col min="15873" max="15873" width="3.42578125" customWidth="1"/>
    <col min="15874" max="15874" width="12.5703125" customWidth="1"/>
    <col min="15875" max="15875" width="21.140625" customWidth="1"/>
    <col min="15876" max="15876" width="9" customWidth="1"/>
    <col min="15877" max="15877" width="11.140625" customWidth="1"/>
    <col min="15878" max="15878" width="11.42578125" customWidth="1"/>
    <col min="15879" max="15879" width="22.42578125" customWidth="1"/>
    <col min="16129" max="16129" width="3.42578125" customWidth="1"/>
    <col min="16130" max="16130" width="12.5703125" customWidth="1"/>
    <col min="16131" max="16131" width="21.140625" customWidth="1"/>
    <col min="16132" max="16132" width="9" customWidth="1"/>
    <col min="16133" max="16133" width="11.140625" customWidth="1"/>
    <col min="16134" max="16134" width="11.42578125" customWidth="1"/>
    <col min="16135" max="16135" width="22.42578125" customWidth="1"/>
  </cols>
  <sheetData>
    <row r="1" spans="2:7" x14ac:dyDescent="0.25">
      <c r="B1" s="19" t="s">
        <v>269</v>
      </c>
      <c r="C1" s="19"/>
      <c r="D1" s="21"/>
      <c r="E1" s="21"/>
    </row>
    <row r="2" spans="2:7" x14ac:dyDescent="0.25">
      <c r="B2" s="19" t="s">
        <v>58</v>
      </c>
      <c r="C2" s="21"/>
      <c r="D2" s="21"/>
      <c r="E2" s="21"/>
      <c r="F2" s="56"/>
      <c r="G2" s="3"/>
    </row>
    <row r="3" spans="2:7" x14ac:dyDescent="0.25">
      <c r="B3" s="19" t="str">
        <f>+[1]Vinterhvede!B3</f>
        <v>Danneskiold-Samsøes Allé 9</v>
      </c>
      <c r="C3" s="21"/>
      <c r="D3" s="21"/>
      <c r="E3" s="21"/>
      <c r="F3" s="22" t="s">
        <v>60</v>
      </c>
      <c r="G3" s="22"/>
    </row>
    <row r="4" spans="2:7" x14ac:dyDescent="0.25">
      <c r="B4" s="19" t="str">
        <f>+[1]Vinterhvede!B4</f>
        <v>1434 København K</v>
      </c>
      <c r="C4" s="21"/>
      <c r="D4" s="21"/>
      <c r="E4" s="21"/>
      <c r="F4" s="22" t="str">
        <f>+_xlfn.CONCAT("i hænde senest den ", Revisorerklæring!A3,".")</f>
        <v>i hænde senest den 18.11.2025.</v>
      </c>
      <c r="G4" s="21"/>
    </row>
    <row r="5" spans="2:7" x14ac:dyDescent="0.25">
      <c r="B5" s="56"/>
      <c r="C5" s="56"/>
      <c r="D5" s="56"/>
      <c r="E5" s="56"/>
      <c r="F5" s="56"/>
      <c r="G5" s="56"/>
    </row>
    <row r="6" spans="2:7" x14ac:dyDescent="0.25">
      <c r="B6" s="21" t="str">
        <f>+_xlfn.CONCAT("    Opgørelse over salg af afgiftspligtig vintersæd i efteråret ",Revisorerklæring!A2,".", " Høstår ",Revisorerklæring!A1)</f>
        <v xml:space="preserve">    Opgørelse over salg af afgiftspligtig vintersæd i efteråret 2025. Høstår 2025/26</v>
      </c>
      <c r="C6" s="21"/>
      <c r="D6" s="21"/>
      <c r="E6" s="21"/>
      <c r="F6" s="21"/>
      <c r="G6" s="21"/>
    </row>
    <row r="7" spans="2:7" x14ac:dyDescent="0.25">
      <c r="B7" s="105" t="s">
        <v>177</v>
      </c>
      <c r="C7" s="106" t="s">
        <v>63</v>
      </c>
      <c r="D7" s="107" t="s">
        <v>178</v>
      </c>
      <c r="E7" s="108" t="s">
        <v>65</v>
      </c>
      <c r="F7" s="107" t="s">
        <v>179</v>
      </c>
      <c r="G7" s="109" t="s">
        <v>180</v>
      </c>
    </row>
    <row r="8" spans="2:7" x14ac:dyDescent="0.25">
      <c r="B8" s="111"/>
      <c r="C8" s="110"/>
      <c r="D8" s="113" t="s">
        <v>181</v>
      </c>
      <c r="E8" s="111"/>
      <c r="F8" s="111"/>
      <c r="G8" s="112"/>
    </row>
    <row r="9" spans="2:7" x14ac:dyDescent="0.25">
      <c r="B9" s="37"/>
      <c r="C9" s="124" t="s">
        <v>182</v>
      </c>
      <c r="D9" s="37"/>
      <c r="E9" s="37"/>
      <c r="F9" s="37"/>
      <c r="G9" s="37"/>
    </row>
    <row r="10" spans="2:7" x14ac:dyDescent="0.25">
      <c r="B10" s="37"/>
      <c r="C10" s="101" t="s">
        <v>221</v>
      </c>
      <c r="D10" s="37"/>
      <c r="E10" s="37"/>
      <c r="F10" s="37"/>
      <c r="G10" s="37"/>
    </row>
    <row r="11" spans="2:7" x14ac:dyDescent="0.25">
      <c r="B11" s="102" t="str">
        <f>_xlfn.XLOOKUP(C11,Vinterbyg!C:C,Vinterbyg!B:B)</f>
        <v>2722 9379</v>
      </c>
      <c r="C11" s="102" t="s">
        <v>138</v>
      </c>
      <c r="D11" s="103">
        <f>_xlfn.XLOOKUP(C11,Vinterbyg!C:C,Vinterbyg!D:D)</f>
        <v>67</v>
      </c>
      <c r="E11" s="102">
        <f>_xlfn.XLOOKUP(C11,Vinterbyg!C:C,Vinterbyg!E:E)</f>
        <v>10255202</v>
      </c>
      <c r="F11" s="102"/>
      <c r="G11" s="104">
        <f>SUM(F11*D11/100)</f>
        <v>0</v>
      </c>
    </row>
    <row r="12" spans="2:7" x14ac:dyDescent="0.25">
      <c r="B12" s="102" t="str">
        <f>_xlfn.XLOOKUP(C12,Vinterbyg!C:C,Vinterbyg!B:B)</f>
        <v>2722 9379</v>
      </c>
      <c r="C12" s="102" t="s">
        <v>216</v>
      </c>
      <c r="D12" s="103">
        <f>_xlfn.XLOOKUP(C12,Vinterbyg!C:C,Vinterbyg!D:D)</f>
        <v>69</v>
      </c>
      <c r="E12" s="102">
        <f>_xlfn.XLOOKUP(C12,Vinterbyg!C:C,Vinterbyg!E:E)</f>
        <v>10256202</v>
      </c>
      <c r="F12" s="102"/>
      <c r="G12" s="104">
        <f>SUM(F12*D12/100)</f>
        <v>0</v>
      </c>
    </row>
    <row r="13" spans="2:7" x14ac:dyDescent="0.25">
      <c r="B13" s="102" t="str">
        <f>_xlfn.XLOOKUP(C13,Vinterbyg!C:C,Vinterbyg!B:B)</f>
        <v>2722 9379</v>
      </c>
      <c r="C13" s="102" t="s">
        <v>217</v>
      </c>
      <c r="D13" s="103">
        <f>_xlfn.XLOOKUP(C13,Vinterbyg!C:C,Vinterbyg!D:D)</f>
        <v>69</v>
      </c>
      <c r="E13" s="102">
        <f>_xlfn.XLOOKUP(C13,Vinterbyg!C:C,Vinterbyg!E:E)</f>
        <v>10258202</v>
      </c>
      <c r="F13" s="102"/>
      <c r="G13" s="104">
        <f>SUM(F13*D13/100)</f>
        <v>0</v>
      </c>
    </row>
    <row r="14" spans="2:7" x14ac:dyDescent="0.25">
      <c r="B14" s="101"/>
      <c r="C14" s="101" t="s">
        <v>222</v>
      </c>
      <c r="D14" s="101"/>
      <c r="E14" s="101"/>
      <c r="F14" s="101"/>
      <c r="G14" s="101"/>
    </row>
    <row r="15" spans="2:7" x14ac:dyDescent="0.25">
      <c r="B15" s="102" t="str">
        <f>_xlfn.XLOOKUP(C15,Vinterbyg!C:C,Vinterbyg!B:B)</f>
        <v>2722 9379</v>
      </c>
      <c r="C15" s="102" t="s">
        <v>138</v>
      </c>
      <c r="D15" s="103">
        <f>_xlfn.XLOOKUP(C15,Vinterbyg!C:C,Vinterbyg!D:D)</f>
        <v>67</v>
      </c>
      <c r="E15" s="102">
        <f>_xlfn.XLOOKUP(C15,Vinterbyg!C:C,Vinterbyg!E:E)</f>
        <v>10255202</v>
      </c>
      <c r="F15" s="102"/>
      <c r="G15" s="104">
        <f>SUM(F15*D15/100)</f>
        <v>0</v>
      </c>
    </row>
    <row r="16" spans="2:7" x14ac:dyDescent="0.25">
      <c r="B16" s="102" t="str">
        <f>_xlfn.XLOOKUP(C16,Vinterbyg!C:C,Vinterbyg!B:B)</f>
        <v>2722 9379</v>
      </c>
      <c r="C16" s="102" t="s">
        <v>140</v>
      </c>
      <c r="D16" s="103">
        <f>_xlfn.XLOOKUP(C16,Vinterbyg!C:C,Vinterbyg!D:D)</f>
        <v>67</v>
      </c>
      <c r="E16" s="102">
        <f>_xlfn.XLOOKUP(C16,Vinterbyg!C:C,Vinterbyg!E:E)</f>
        <v>10253202</v>
      </c>
      <c r="F16" s="102"/>
      <c r="G16" s="104">
        <f>SUM(F16*D16/100)</f>
        <v>0</v>
      </c>
    </row>
    <row r="17" spans="1:7" x14ac:dyDescent="0.25">
      <c r="B17" s="102" t="str">
        <f>_xlfn.XLOOKUP(C17,Vinterbyg!C:C,Vinterbyg!B:B)</f>
        <v>2722 9379</v>
      </c>
      <c r="C17" s="102" t="s">
        <v>217</v>
      </c>
      <c r="D17" s="103">
        <f>_xlfn.XLOOKUP(C17,Vinterbyg!C:C,Vinterbyg!D:D)</f>
        <v>69</v>
      </c>
      <c r="E17" s="102">
        <f>_xlfn.XLOOKUP(C17,Vinterbyg!C:C,Vinterbyg!E:E)</f>
        <v>10258202</v>
      </c>
      <c r="F17" s="102"/>
      <c r="G17" s="104">
        <f>SUM(F17*D17/100)</f>
        <v>0</v>
      </c>
    </row>
    <row r="18" spans="1:7" x14ac:dyDescent="0.25">
      <c r="B18" s="101"/>
      <c r="C18" s="101" t="s">
        <v>223</v>
      </c>
      <c r="D18" s="101"/>
      <c r="E18" s="101"/>
      <c r="F18" s="101"/>
      <c r="G18" s="101"/>
    </row>
    <row r="19" spans="1:7" x14ac:dyDescent="0.25">
      <c r="B19" s="102" t="str">
        <f>_xlfn.XLOOKUP(C19,Vinterbyg!C:C,Vinterbyg!B:B)</f>
        <v>1479 7246</v>
      </c>
      <c r="C19" s="102" t="s">
        <v>126</v>
      </c>
      <c r="D19" s="103">
        <f>_xlfn.XLOOKUP(C19,Vinterbyg!C:C,Vinterbyg!D:D)</f>
        <v>68</v>
      </c>
      <c r="E19" s="102">
        <f>_xlfn.XLOOKUP(C19,Vinterbyg!C:C,Vinterbyg!E:E)</f>
        <v>20250202</v>
      </c>
      <c r="F19" s="102"/>
      <c r="G19" s="104">
        <f>SUM(F19*D19/100)</f>
        <v>0</v>
      </c>
    </row>
    <row r="20" spans="1:7" x14ac:dyDescent="0.25">
      <c r="B20" s="102" t="str">
        <f>_xlfn.XLOOKUP(C20,Vinterbyg!C:C,Vinterbyg!B:B)</f>
        <v>1479 7246</v>
      </c>
      <c r="C20" s="102" t="s">
        <v>128</v>
      </c>
      <c r="D20" s="103">
        <f>_xlfn.XLOOKUP(C20,Vinterbyg!C:C,Vinterbyg!D:D)</f>
        <v>68</v>
      </c>
      <c r="E20" s="102">
        <f>_xlfn.XLOOKUP(C20,Vinterbyg!C:C,Vinterbyg!E:E)</f>
        <v>20253202</v>
      </c>
      <c r="F20" s="102"/>
      <c r="G20" s="104">
        <f>SUM(F20*D20/100)</f>
        <v>0</v>
      </c>
    </row>
    <row r="21" spans="1:7" x14ac:dyDescent="0.25">
      <c r="B21" s="102" t="str">
        <f>_xlfn.XLOOKUP(C21,Vinterbyg!C:C,Vinterbyg!B:B)</f>
        <v>1479 7246</v>
      </c>
      <c r="C21" s="102" t="s">
        <v>136</v>
      </c>
      <c r="D21" s="103">
        <f>_xlfn.XLOOKUP(C21,Vinterbyg!C:C,Vinterbyg!D:D)</f>
        <v>69</v>
      </c>
      <c r="E21" s="102">
        <f>_xlfn.XLOOKUP(C21,Vinterbyg!C:C,Vinterbyg!E:E)</f>
        <v>20252202</v>
      </c>
      <c r="F21" s="102"/>
      <c r="G21" s="104">
        <f>SUM(F21*D21/100)</f>
        <v>0</v>
      </c>
    </row>
    <row r="22" spans="1:7" x14ac:dyDescent="0.25">
      <c r="B22" s="101"/>
      <c r="C22" s="101" t="s">
        <v>224</v>
      </c>
      <c r="D22" s="101"/>
      <c r="E22" s="101"/>
      <c r="F22" s="101"/>
      <c r="G22" s="101"/>
    </row>
    <row r="23" spans="1:7" x14ac:dyDescent="0.25">
      <c r="A23" s="55" t="str" cm="1">
        <f t="array" ref="A23">_xlfn.IFS(B23=Forædler!$A$1,Forædler!$B$1,B23=Forædler!$A$2,Forædler!$B$2,B23=Forædler!$A$3,Forædler!$B$3,B23=Forædler!$A$4,Forædler!$B$4,B23=Forædler!$A$5,Forædler!$B$5,B23=Forædler!$A$6,Forædler!$B$6,B23=Forædler!$A$7,Forædler!$B$7,B23=Forædler!$A$8,Forædler!$B$8,B23=Forædler!$A$9,Forædler!$B$9,B23=Forædler!$A$10,Forædler!$B$10)</f>
        <v>Sejet</v>
      </c>
      <c r="B23" s="102" t="str">
        <f>_xlfn.XLOOKUP(C23,Vinterbyg!C:C,Vinterbyg!B:B)</f>
        <v>1479 7246</v>
      </c>
      <c r="C23" s="102" t="s">
        <v>126</v>
      </c>
      <c r="D23" s="103">
        <f>_xlfn.XLOOKUP(C23,Vinterbyg!C:C,Vinterbyg!D:D)</f>
        <v>68</v>
      </c>
      <c r="E23" s="102">
        <f>_xlfn.XLOOKUP(C23,Vinterbyg!C:C,Vinterbyg!E:E)</f>
        <v>20250202</v>
      </c>
      <c r="F23" s="102"/>
      <c r="G23" s="104">
        <f>SUM(F23*D23/100)</f>
        <v>0</v>
      </c>
    </row>
    <row r="24" spans="1:7" x14ac:dyDescent="0.25">
      <c r="A24" s="55" t="str" cm="1">
        <f t="array" ref="A24">_xlfn.IFS(B24=Forædler!$A$1,Forædler!$B$1,B24=Forædler!$A$2,Forædler!$B$2,B24=Forædler!$A$3,Forædler!$B$3,B24=Forædler!$A$4,Forædler!$B$4,B24=Forædler!$A$5,Forædler!$B$5,B24=Forædler!$A$6,Forædler!$B$6,B24=Forædler!$A$7,Forædler!$B$7,B24=Forædler!$A$8,Forædler!$B$8,B24=Forædler!$A$9,Forædler!$B$9,B24=Forædler!$A$10,Forædler!$B$10)</f>
        <v>Sejet</v>
      </c>
      <c r="B24" s="102" t="str">
        <f>_xlfn.XLOOKUP(C24,Vinterbyg!C:C,Vinterbyg!B:B)</f>
        <v>1479 7246</v>
      </c>
      <c r="C24" s="102" t="s">
        <v>225</v>
      </c>
      <c r="D24" s="103">
        <f>_xlfn.XLOOKUP(C24,Vinterbyg!C:C,Vinterbyg!D:D)</f>
        <v>68</v>
      </c>
      <c r="E24" s="102">
        <f>_xlfn.XLOOKUP(C24,Vinterbyg!C:C,Vinterbyg!E:E)</f>
        <v>20254202</v>
      </c>
      <c r="F24" s="99"/>
      <c r="G24" s="104">
        <f>SUM(F24*D24/100)</f>
        <v>0</v>
      </c>
    </row>
    <row r="25" spans="1:7" x14ac:dyDescent="0.25">
      <c r="A25" s="55" t="str" cm="1">
        <f t="array" ref="A25">_xlfn.IFS(B25=Forædler!$A$1,Forædler!$B$1,B25=Forædler!$A$2,Forædler!$B$2,B25=Forædler!$A$3,Forædler!$B$3,B25=Forædler!$A$4,Forædler!$B$4,B25=Forædler!$A$5,Forædler!$B$5,B25=Forædler!$A$6,Forædler!$B$6,B25=Forædler!$A$7,Forædler!$B$7,B25=Forædler!$A$8,Forædler!$B$8,B25=Forædler!$A$9,Forædler!$B$9,B25=Forædler!$A$10,Forædler!$B$10)</f>
        <v>Sejet</v>
      </c>
      <c r="B25" s="102" t="str">
        <f>_xlfn.XLOOKUP(C25,Vinterbyg!C:C,Vinterbyg!B:B)</f>
        <v>1479 7246</v>
      </c>
      <c r="C25" s="102" t="s">
        <v>136</v>
      </c>
      <c r="D25" s="103">
        <f>_xlfn.XLOOKUP(C25,Vinterbyg!C:C,Vinterbyg!D:D)</f>
        <v>69</v>
      </c>
      <c r="E25" s="102">
        <f>_xlfn.XLOOKUP(C25,Vinterbyg!C:C,Vinterbyg!E:E)</f>
        <v>20252202</v>
      </c>
      <c r="F25" s="102"/>
      <c r="G25" s="104">
        <f>SUM(F25*D25/100)</f>
        <v>0</v>
      </c>
    </row>
    <row r="26" spans="1:7" x14ac:dyDescent="0.25">
      <c r="A26" s="55"/>
      <c r="B26" s="101"/>
      <c r="C26" s="34"/>
      <c r="D26" s="101"/>
      <c r="E26" s="101"/>
      <c r="F26" s="101"/>
      <c r="G26" s="101"/>
    </row>
    <row r="27" spans="1:7" x14ac:dyDescent="0.25">
      <c r="A27" s="55"/>
      <c r="B27" s="101"/>
      <c r="C27" s="125" t="s">
        <v>183</v>
      </c>
      <c r="D27" s="101"/>
      <c r="E27" s="101"/>
      <c r="F27" s="101"/>
      <c r="G27" s="101"/>
    </row>
    <row r="28" spans="1:7" x14ac:dyDescent="0.25">
      <c r="B28" s="101"/>
      <c r="C28" s="101" t="s">
        <v>184</v>
      </c>
      <c r="D28" s="101"/>
      <c r="E28" s="101"/>
      <c r="F28" s="101"/>
      <c r="G28" s="101"/>
    </row>
    <row r="29" spans="1:7" x14ac:dyDescent="0.25">
      <c r="A29" s="55" t="str" cm="1">
        <f t="array" ref="A29">_xlfn.IFS(B29=Forædler!$A$1,Forædler!$B$1,B29=Forædler!$A$2,Forædler!$B$2,B29=Forædler!$A$3,Forædler!$B$3,B29=Forædler!$A$4,Forædler!$B$4,B29=Forædler!$A$5,Forædler!$B$5,B29=Forædler!$A$6,Forædler!$B$6,B29=Forædler!$A$7,Forædler!$B$7,B29=Forædler!$A$8,Forædler!$B$8,B29=Forædler!$A$9,Forædler!$B$9,B29=Forædler!$A$10,Forædler!$B$10)</f>
        <v>Sejet</v>
      </c>
      <c r="B29" s="102" t="str">
        <f>_xlfn.XLOOKUP(C29,Vinterhvede!C:C,Vinterhvede!B:B)</f>
        <v>1479 7246</v>
      </c>
      <c r="C29" s="102" t="s">
        <v>85</v>
      </c>
      <c r="D29" s="103">
        <f>_xlfn.XLOOKUP(C29,Vinterhvede!C:C,Vinterhvede!D:D)</f>
        <v>67</v>
      </c>
      <c r="E29" s="102">
        <f>_xlfn.XLOOKUP(C29,Vinterhvede!C:C,Vinterhvede!E:E)</f>
        <v>20201202</v>
      </c>
      <c r="F29" s="102"/>
      <c r="G29" s="104">
        <f>SUM(F29*D29/100)</f>
        <v>0</v>
      </c>
    </row>
    <row r="30" spans="1:7" x14ac:dyDescent="0.25">
      <c r="A30" s="55" t="str" cm="1">
        <f t="array" ref="A30">_xlfn.IFS(B30=Forædler!$A$1,Forædler!$B$1,B30=Forædler!$A$2,Forædler!$B$2,B30=Forædler!$A$3,Forædler!$B$3,B30=Forædler!$A$4,Forædler!$B$4,B30=Forædler!$A$5,Forædler!$B$5,B30=Forædler!$A$6,Forædler!$B$6,B30=Forædler!$A$7,Forædler!$B$7,B30=Forædler!$A$8,Forædler!$B$8,B30=Forædler!$A$9,Forædler!$B$9,B30=Forædler!$A$10,Forædler!$B$10)</f>
        <v>Sejet</v>
      </c>
      <c r="B30" s="102" t="str">
        <f>_xlfn.XLOOKUP(C30,Vinterhvede!C:C,Vinterhvede!B:B)</f>
        <v>1479 7246</v>
      </c>
      <c r="C30" s="102" t="s">
        <v>94</v>
      </c>
      <c r="D30" s="103">
        <f>_xlfn.XLOOKUP(C30,Vinterhvede!C:C,Vinterhvede!D:D)</f>
        <v>69</v>
      </c>
      <c r="E30" s="102">
        <f>_xlfn.XLOOKUP(C30,Vinterhvede!C:C,Vinterhvede!E:E)</f>
        <v>20203202</v>
      </c>
      <c r="F30" s="99"/>
      <c r="G30" s="104">
        <f>SUM(F30*D30/100)</f>
        <v>0</v>
      </c>
    </row>
    <row r="31" spans="1:7" x14ac:dyDescent="0.25">
      <c r="A31" s="55" t="str" cm="1">
        <f t="array" ref="A31">_xlfn.IFS(B31=Forædler!$A$1,Forædler!$B$1,B31=Forædler!$A$2,Forædler!$B$2,B31=Forædler!$A$3,Forædler!$B$3,B31=Forædler!$A$4,Forædler!$B$4,B31=Forædler!$A$5,Forædler!$B$5,B31=Forædler!$A$6,Forædler!$B$6,B31=Forædler!$A$7,Forædler!$B$7,B31=Forædler!$A$8,Forædler!$B$8,B31=Forædler!$A$9,Forædler!$B$9,B31=Forædler!$A$10,Forædler!$B$10)</f>
        <v>Ragt</v>
      </c>
      <c r="B31" s="102" t="str">
        <f>_xlfn.XLOOKUP(C31,Vinterhvede!C:C,Vinterhvede!B:B)</f>
        <v>2963 5196</v>
      </c>
      <c r="C31" s="102" t="s">
        <v>108</v>
      </c>
      <c r="D31" s="103">
        <f>_xlfn.XLOOKUP(C31,Vinterhvede!C:C,Vinterhvede!D:D)</f>
        <v>67</v>
      </c>
      <c r="E31" s="102">
        <f>_xlfn.XLOOKUP(C31,Vinterhvede!C:C,Vinterhvede!E:E)</f>
        <v>45203202</v>
      </c>
      <c r="F31" s="102"/>
      <c r="G31" s="104">
        <f>SUM(F31*D31/100)</f>
        <v>0</v>
      </c>
    </row>
    <row r="32" spans="1:7" x14ac:dyDescent="0.25">
      <c r="B32" s="34"/>
      <c r="C32" s="101" t="s">
        <v>185</v>
      </c>
      <c r="D32" s="37"/>
      <c r="E32" s="34"/>
      <c r="F32" s="37"/>
      <c r="G32" s="37"/>
    </row>
    <row r="33" spans="1:8" x14ac:dyDescent="0.25">
      <c r="A33" s="55" t="str" cm="1">
        <f t="array" ref="A33">_xlfn.IFS(B33=Forædler!$A$1,Forædler!$B$1,B33=Forædler!$A$2,Forædler!$B$2,B33=Forædler!$A$3,Forædler!$B$3,B33=Forædler!$A$4,Forædler!$B$4,B33=Forædler!$A$5,Forædler!$B$5,B33=Forædler!$A$6,Forædler!$B$6,B33=Forædler!$A$7,Forædler!$B$7,B33=Forædler!$A$8,Forædler!$B$8,B33=Forædler!$A$9,Forædler!$B$9,B33=Forædler!$A$10,Forædler!$B$10)</f>
        <v>Sejet</v>
      </c>
      <c r="B33" s="102" t="str">
        <f>_xlfn.XLOOKUP(C33,Vinterhvede!C:C,Vinterhvede!B:B)</f>
        <v>1479 7246</v>
      </c>
      <c r="C33" s="102" t="s">
        <v>84</v>
      </c>
      <c r="D33" s="103">
        <f>_xlfn.XLOOKUP(C33,Vinterhvede!C:C,Vinterhvede!D:D)</f>
        <v>69</v>
      </c>
      <c r="E33" s="102">
        <f>_xlfn.XLOOKUP(C33,Vinterhvede!C:C,Vinterhvede!E:E)</f>
        <v>20206202</v>
      </c>
      <c r="F33" s="102"/>
      <c r="G33" s="104">
        <f>SUM(F33*D33/100)</f>
        <v>0</v>
      </c>
    </row>
    <row r="34" spans="1:8" x14ac:dyDescent="0.25">
      <c r="A34" s="55" t="str" cm="1">
        <f t="array" ref="A34">_xlfn.IFS(B34=Forædler!$A$1,Forædler!$B$1,B34=Forædler!$A$2,Forædler!$B$2,B34=Forædler!$A$3,Forædler!$B$3,B34=Forædler!$A$4,Forædler!$B$4,B34=Forædler!$A$5,Forædler!$B$5,B34=Forædler!$A$6,Forædler!$B$6,B34=Forædler!$A$7,Forædler!$B$7,B34=Forædler!$A$8,Forædler!$B$8,B34=Forædler!$A$9,Forædler!$B$9,B34=Forædler!$A$10,Forædler!$B$10)</f>
        <v>Sejet</v>
      </c>
      <c r="B34" s="102" t="str">
        <f>_xlfn.XLOOKUP(C34,Vinterhvede!C:C,Vinterhvede!B:B)</f>
        <v>1479 7246</v>
      </c>
      <c r="C34" s="102" t="s">
        <v>85</v>
      </c>
      <c r="D34" s="103">
        <f>_xlfn.XLOOKUP(C34,Vinterhvede!C:C,Vinterhvede!D:D)</f>
        <v>67</v>
      </c>
      <c r="E34" s="102">
        <f>_xlfn.XLOOKUP(C34,Vinterhvede!C:C,Vinterhvede!E:E)</f>
        <v>20201202</v>
      </c>
      <c r="F34" s="99"/>
      <c r="G34" s="104">
        <f>SUM(F34*D34/100)</f>
        <v>0</v>
      </c>
    </row>
    <row r="35" spans="1:8" x14ac:dyDescent="0.25">
      <c r="A35" s="55" t="str" cm="1">
        <f t="array" ref="A35">_xlfn.IFS(B35=Forædler!$A$1,Forædler!$B$1,B35=Forædler!$A$2,Forædler!$B$2,B35=Forædler!$A$3,Forædler!$B$3,B35=Forædler!$A$4,Forædler!$B$4,B35=Forædler!$A$5,Forædler!$B$5,B35=Forædler!$A$6,Forædler!$B$6,B35=Forædler!$A$7,Forædler!$B$7,B35=Forædler!$A$8,Forædler!$B$8,B35=Forædler!$A$9,Forædler!$B$9,B35=Forædler!$A$10,Forædler!$B$10)</f>
        <v>Ragt</v>
      </c>
      <c r="B35" s="102" t="str">
        <f>_xlfn.XLOOKUP(C35,Vinterhvede!C:C,Vinterhvede!B:B)</f>
        <v>2963 5196</v>
      </c>
      <c r="C35" s="102" t="s">
        <v>108</v>
      </c>
      <c r="D35" s="103">
        <f>_xlfn.XLOOKUP(C35,Vinterhvede!C:C,Vinterhvede!D:D)</f>
        <v>67</v>
      </c>
      <c r="E35" s="102">
        <f>_xlfn.XLOOKUP(C35,Vinterhvede!C:C,Vinterhvede!E:E)</f>
        <v>45203202</v>
      </c>
      <c r="F35" s="102"/>
      <c r="G35" s="104">
        <f>SUM(F35*D35/100)</f>
        <v>0</v>
      </c>
      <c r="H35" s="98"/>
    </row>
    <row r="36" spans="1:8" x14ac:dyDescent="0.25">
      <c r="B36" s="34"/>
      <c r="C36" s="101" t="s">
        <v>186</v>
      </c>
      <c r="D36" s="37"/>
      <c r="E36" s="34"/>
      <c r="F36" s="37"/>
      <c r="G36" s="37"/>
      <c r="H36" s="98"/>
    </row>
    <row r="37" spans="1:8" x14ac:dyDescent="0.25">
      <c r="A37" s="55" t="str" cm="1">
        <f t="array" ref="A37">_xlfn.IFS(B37=Forædler!$A$1,Forædler!$B$1,B37=Forædler!$A$2,Forædler!$B$2,B37=Forædler!$A$3,Forædler!$B$3,B37=Forædler!$A$4,Forædler!$B$4,B37=Forædler!$A$5,Forædler!$B$5,B37=Forædler!$A$6,Forædler!$B$6,B37=Forædler!$A$7,Forædler!$B$7,B37=Forædler!$A$8,Forædler!$B$8,B37=Forædler!$A$9,Forædler!$B$9,B37=Forædler!$A$10,Forædler!$B$10)</f>
        <v>Nordic seed</v>
      </c>
      <c r="B37" s="102" t="str">
        <f>_xlfn.XLOOKUP(C37,Vinterhvede!C:C,Vinterhvede!B:B)</f>
        <v>2722 9379</v>
      </c>
      <c r="C37" s="102" t="s">
        <v>93</v>
      </c>
      <c r="D37" s="103">
        <f>_xlfn.XLOOKUP(C37,Vinterhvede!C:C,Vinterhvede!D:D)</f>
        <v>68</v>
      </c>
      <c r="E37" s="102">
        <f>_xlfn.XLOOKUP(C37,Vinterhvede!C:C,Vinterhvede!E:E)</f>
        <v>10204202</v>
      </c>
      <c r="F37" s="102"/>
      <c r="G37" s="104">
        <f>SUM(F37*D37/100)</f>
        <v>0</v>
      </c>
      <c r="H37" s="98"/>
    </row>
    <row r="38" spans="1:8" x14ac:dyDescent="0.25">
      <c r="A38" s="55" t="str" cm="1">
        <f t="array" ref="A38">_xlfn.IFS(B38=Forædler!$A$1,Forædler!$B$1,B38=Forædler!$A$2,Forædler!$B$2,B38=Forædler!$A$3,Forædler!$B$3,B38=Forædler!$A$4,Forædler!$B$4,B38=Forædler!$A$5,Forædler!$B$5,B38=Forædler!$A$6,Forædler!$B$6,B38=Forædler!$A$7,Forædler!$B$7,B38=Forædler!$A$8,Forædler!$B$8,B38=Forædler!$A$9,Forædler!$B$9,B38=Forædler!$A$10,Forædler!$B$10)</f>
        <v>Nordic seed</v>
      </c>
      <c r="B38" s="102" t="str">
        <f>_xlfn.XLOOKUP(C38,Vinterhvede!C:C,Vinterhvede!B:B)</f>
        <v>2722 9379</v>
      </c>
      <c r="C38" s="102" t="s">
        <v>104</v>
      </c>
      <c r="D38" s="103">
        <f>_xlfn.XLOOKUP(C38,Vinterhvede!C:C,Vinterhvede!D:D)</f>
        <v>69</v>
      </c>
      <c r="E38" s="102">
        <f>_xlfn.XLOOKUP(C38,Vinterhvede!C:C,Vinterhvede!E:E)</f>
        <v>10210202</v>
      </c>
      <c r="F38" s="99"/>
      <c r="G38" s="104">
        <f>SUM(F38*D38/100)</f>
        <v>0</v>
      </c>
      <c r="H38" s="98"/>
    </row>
    <row r="39" spans="1:8" x14ac:dyDescent="0.25">
      <c r="A39" s="55" t="str" cm="1">
        <f t="array" ref="A39">_xlfn.IFS(B39=Forædler!$A$1,Forædler!$B$1,B39=Forædler!$A$2,Forædler!$B$2,B39=Forædler!$A$3,Forædler!$B$3,B39=Forædler!$A$4,Forædler!$B$4,B39=Forædler!$A$5,Forædler!$B$5,B39=Forædler!$A$6,Forædler!$B$6,B39=Forædler!$A$7,Forædler!$B$7,B39=Forædler!$A$8,Forædler!$B$8,B39=Forædler!$A$9,Forædler!$B$9,B39=Forædler!$A$10,Forædler!$B$10)</f>
        <v>Nordic seed</v>
      </c>
      <c r="B39" s="102" t="str">
        <f>_xlfn.XLOOKUP(C39,Vinterhvede!C:C,Vinterhvede!B:B)</f>
        <v>2722 9379</v>
      </c>
      <c r="C39" s="102" t="s">
        <v>105</v>
      </c>
      <c r="D39" s="103">
        <f>_xlfn.XLOOKUP(C39,Vinterhvede!C:C,Vinterhvede!D:D)</f>
        <v>68</v>
      </c>
      <c r="E39" s="102">
        <f>_xlfn.XLOOKUP(C39,Vinterhvede!C:C,Vinterhvede!E:E)</f>
        <v>10206202</v>
      </c>
      <c r="F39" s="102"/>
      <c r="G39" s="104">
        <f>SUM(F39*D39/100)</f>
        <v>0</v>
      </c>
      <c r="H39" s="98"/>
    </row>
    <row r="40" spans="1:8" x14ac:dyDescent="0.25">
      <c r="B40" s="34"/>
      <c r="C40" s="101" t="s">
        <v>187</v>
      </c>
      <c r="D40" s="37"/>
      <c r="E40" s="34"/>
      <c r="F40" s="37"/>
      <c r="G40" s="37"/>
      <c r="H40" s="98"/>
    </row>
    <row r="41" spans="1:8" x14ac:dyDescent="0.25">
      <c r="A41" s="55" t="str" cm="1">
        <f t="array" ref="A41">_xlfn.IFS(B41=Forædler!$A$1,Forædler!$B$1,B41=Forædler!$A$2,Forædler!$B$2,B41=Forædler!$A$3,Forædler!$B$3,B41=Forædler!$A$4,Forædler!$B$4,B41=Forædler!$A$5,Forædler!$B$5,B41=Forædler!$A$6,Forædler!$B$6,B41=Forædler!$A$7,Forædler!$B$7,B41=Forædler!$A$8,Forædler!$B$8,B41=Forædler!$A$9,Forædler!$B$9,B41=Forædler!$A$10,Forædler!$B$10)</f>
        <v>DSV</v>
      </c>
      <c r="B41" s="102" t="str">
        <f>_xlfn.XLOOKUP(C41,Vinterhvede!C:C,Vinterhvede!B:B)</f>
        <v>3541 1399</v>
      </c>
      <c r="C41" s="102" t="s">
        <v>76</v>
      </c>
      <c r="D41" s="103">
        <f>_xlfn.XLOOKUP(C41,Vinterhvede!C:C,Vinterhvede!D:D)</f>
        <v>69</v>
      </c>
      <c r="E41" s="102">
        <f>_xlfn.XLOOKUP(C41,Vinterhvede!C:C,Vinterhvede!E:E)</f>
        <v>25200202</v>
      </c>
      <c r="F41" s="99"/>
      <c r="G41" s="104">
        <f>SUM(F41*D41/100)</f>
        <v>0</v>
      </c>
      <c r="H41" s="98"/>
    </row>
    <row r="42" spans="1:8" x14ac:dyDescent="0.25">
      <c r="A42" s="55" t="str" cm="1">
        <f t="array" ref="A42">_xlfn.IFS(B42=Forædler!$A$1,Forædler!$B$1,B42=Forædler!$A$2,Forædler!$B$2,B42=Forædler!$A$3,Forædler!$B$3,B42=Forædler!$A$4,Forædler!$B$4,B42=Forædler!$A$5,Forædler!$B$5,B42=Forædler!$A$6,Forædler!$B$6,B42=Forædler!$A$7,Forædler!$B$7,B42=Forædler!$A$8,Forædler!$B$8,B42=Forædler!$A$9,Forædler!$B$9,B42=Forædler!$A$10,Forædler!$B$10)</f>
        <v>Sejet</v>
      </c>
      <c r="B42" s="102" t="str">
        <f>_xlfn.XLOOKUP(C42,Vinterhvede!C:C,Vinterhvede!B:B)</f>
        <v>1479 7246</v>
      </c>
      <c r="C42" s="102" t="s">
        <v>84</v>
      </c>
      <c r="D42" s="103">
        <f>_xlfn.XLOOKUP(C42,Vinterhvede!C:C,Vinterhvede!D:D)</f>
        <v>69</v>
      </c>
      <c r="E42" s="102">
        <f>_xlfn.XLOOKUP(C42,Vinterhvede!C:C,Vinterhvede!E:E)</f>
        <v>20206202</v>
      </c>
      <c r="F42" s="99"/>
      <c r="G42" s="104">
        <f>SUM(F42*D42/100)</f>
        <v>0</v>
      </c>
      <c r="H42" s="98"/>
    </row>
    <row r="43" spans="1:8" x14ac:dyDescent="0.25">
      <c r="A43" s="55" t="str" cm="1">
        <f t="array" ref="A43">_xlfn.IFS(B43=Forædler!$A$1,Forædler!$B$1,B43=Forædler!$A$2,Forædler!$B$2,B43=Forædler!$A$3,Forædler!$B$3,B43=Forædler!$A$4,Forædler!$B$4,B43=Forædler!$A$5,Forædler!$B$5,B43=Forædler!$A$6,Forædler!$B$6,B43=Forædler!$A$7,Forædler!$B$7,B43=Forædler!$A$8,Forædler!$B$8,B43=Forædler!$A$9,Forædler!$B$9,B43=Forædler!$A$10,Forædler!$B$10)</f>
        <v>Sejet</v>
      </c>
      <c r="B43" s="102" t="str">
        <f>_xlfn.XLOOKUP(C43,Vinterhvede!C:C,Vinterhvede!B:B)</f>
        <v>1479 7246</v>
      </c>
      <c r="C43" s="102" t="s">
        <v>94</v>
      </c>
      <c r="D43" s="103">
        <f>_xlfn.XLOOKUP(C43,Vinterhvede!C:C,Vinterhvede!D:D)</f>
        <v>69</v>
      </c>
      <c r="E43" s="102">
        <f>_xlfn.XLOOKUP(C43,Vinterhvede!C:C,Vinterhvede!E:E)</f>
        <v>20203202</v>
      </c>
      <c r="F43" s="102"/>
      <c r="G43" s="104">
        <f>SUM(F43*D43/100)</f>
        <v>0</v>
      </c>
      <c r="H43" s="98"/>
    </row>
    <row r="44" spans="1:8" x14ac:dyDescent="0.25">
      <c r="B44" s="34"/>
      <c r="C44" s="101" t="s">
        <v>226</v>
      </c>
      <c r="D44" s="37"/>
      <c r="E44" s="34"/>
      <c r="F44" s="37"/>
      <c r="G44" s="37"/>
      <c r="H44" s="98"/>
    </row>
    <row r="45" spans="1:8" x14ac:dyDescent="0.25">
      <c r="A45" s="55" t="str" cm="1">
        <f t="array" ref="A45">_xlfn.IFS(B45=Forædler!$A$1,Forædler!$B$1,B45=Forædler!$A$2,Forædler!$B$2,B45=Forædler!$A$3,Forædler!$B$3,B45=Forædler!$A$4,Forædler!$B$4,B45=Forædler!$A$5,Forædler!$B$5,B45=Forædler!$A$6,Forædler!$B$6,B45=Forædler!$A$7,Forædler!$B$7,B45=Forædler!$A$8,Forædler!$B$8,B45=Forædler!$A$9,Forædler!$B$9,B45=Forædler!$A$10,Forædler!$B$10)</f>
        <v>Nordic seed</v>
      </c>
      <c r="B45" s="102" t="str">
        <f>_xlfn.XLOOKUP(C45,Vinterhvede!C:C,Vinterhvede!B:B)</f>
        <v>2722 9379</v>
      </c>
      <c r="C45" s="102" t="s">
        <v>93</v>
      </c>
      <c r="D45" s="103">
        <f>_xlfn.XLOOKUP(C45,Vinterhvede!C:C,Vinterhvede!D:D)</f>
        <v>68</v>
      </c>
      <c r="E45" s="102">
        <f>_xlfn.XLOOKUP(C45,Vinterhvede!C:C,Vinterhvede!E:E)</f>
        <v>10204202</v>
      </c>
      <c r="F45" s="102"/>
      <c r="G45" s="104">
        <f>SUM(F45*D45/100)</f>
        <v>0</v>
      </c>
      <c r="H45" s="98"/>
    </row>
    <row r="46" spans="1:8" x14ac:dyDescent="0.25">
      <c r="A46" s="55" t="str" cm="1">
        <f t="array" ref="A46">_xlfn.IFS(B46=Forædler!$A$1,Forædler!$B$1,B46=Forædler!$A$2,Forædler!$B$2,B46=Forædler!$A$3,Forædler!$B$3,B46=Forædler!$A$4,Forædler!$B$4,B46=Forædler!$A$5,Forædler!$B$5,B46=Forædler!$A$6,Forædler!$B$6,B46=Forædler!$A$7,Forædler!$B$7,B46=Forædler!$A$8,Forædler!$B$8,B46=Forædler!$A$9,Forædler!$B$9,B46=Forædler!$A$10,Forædler!$B$10)</f>
        <v>Nordic seed</v>
      </c>
      <c r="B46" s="102" t="str">
        <f>_xlfn.XLOOKUP(C46,Vinterhvede!C:C,Vinterhvede!B:B)</f>
        <v>2722 9379</v>
      </c>
      <c r="C46" s="102" t="s">
        <v>104</v>
      </c>
      <c r="D46" s="103">
        <f>_xlfn.XLOOKUP(C46,Vinterhvede!C:C,Vinterhvede!D:D)</f>
        <v>69</v>
      </c>
      <c r="E46" s="102">
        <f>_xlfn.XLOOKUP(C46,Vinterhvede!C:C,Vinterhvede!E:E)</f>
        <v>10210202</v>
      </c>
      <c r="F46" s="99"/>
      <c r="G46" s="104">
        <f>SUM(F46*D46/100)</f>
        <v>0</v>
      </c>
      <c r="H46" s="98"/>
    </row>
    <row r="47" spans="1:8" x14ac:dyDescent="0.25">
      <c r="A47" s="55" t="str" cm="1">
        <f t="array" ref="A47">_xlfn.IFS(B47=Forædler!$A$1,Forædler!$B$1,B47=Forædler!$A$2,Forædler!$B$2,B47=Forædler!$A$3,Forædler!$B$3,B47=Forædler!$A$4,Forædler!$B$4,B47=Forædler!$A$5,Forædler!$B$5,B47=Forædler!$A$6,Forædler!$B$6,B47=Forædler!$A$7,Forædler!$B$7,B47=Forædler!$A$8,Forædler!$B$8,B47=Forædler!$A$9,Forædler!$B$9,B47=Forædler!$A$10,Forædler!$B$10)</f>
        <v>Nordic seed</v>
      </c>
      <c r="B47" s="102" t="str">
        <f>_xlfn.XLOOKUP(C47,Vinterhvede!C:C,Vinterhvede!B:B)</f>
        <v>2722 9379</v>
      </c>
      <c r="C47" s="102" t="s">
        <v>113</v>
      </c>
      <c r="D47" s="103">
        <f>_xlfn.XLOOKUP(C47,Vinterhvede!C:C,Vinterhvede!D:D)</f>
        <v>64</v>
      </c>
      <c r="E47" s="102">
        <f>_xlfn.XLOOKUP(C47,Vinterhvede!C:C,Vinterhvede!E:E)</f>
        <v>10209202</v>
      </c>
      <c r="F47" s="102"/>
      <c r="G47" s="104">
        <f>SUM(F47*D47/100)</f>
        <v>0</v>
      </c>
      <c r="H47" s="98"/>
    </row>
    <row r="48" spans="1:8" x14ac:dyDescent="0.25">
      <c r="B48" s="34"/>
      <c r="C48" s="101" t="s">
        <v>227</v>
      </c>
      <c r="D48" s="37"/>
      <c r="E48" s="34"/>
      <c r="F48" s="37"/>
      <c r="G48" s="37"/>
      <c r="H48" s="98"/>
    </row>
    <row r="49" spans="1:8" x14ac:dyDescent="0.25">
      <c r="A49" s="55" t="str" cm="1">
        <f t="array" ref="A49">_xlfn.IFS(B49=Forædler!$A$1,Forædler!$B$1,B49=Forædler!$A$2,Forædler!$B$2,B49=Forædler!$A$3,Forædler!$B$3,B49=Forædler!$A$4,Forædler!$B$4,B49=Forædler!$A$5,Forædler!$B$5,B49=Forædler!$A$6,Forædler!$B$6,B49=Forædler!$A$7,Forædler!$B$7,B49=Forædler!$A$8,Forædler!$B$8,B49=Forædler!$A$9,Forædler!$B$9,B49=Forædler!$A$10,Forædler!$B$10)</f>
        <v>Nordic seed</v>
      </c>
      <c r="B49" s="102" t="str">
        <f>_xlfn.XLOOKUP(C49,Vinterhvede!C:C,Vinterhvede!B:B)</f>
        <v>2722 9379</v>
      </c>
      <c r="C49" s="102" t="s">
        <v>212</v>
      </c>
      <c r="D49" s="103">
        <f>_xlfn.XLOOKUP(C49,Vinterhvede!C:C,Vinterhvede!D:D)</f>
        <v>69</v>
      </c>
      <c r="E49" s="102">
        <f>_xlfn.XLOOKUP(C49,Vinterhvede!C:C,Vinterhvede!E:E)</f>
        <v>10211202</v>
      </c>
      <c r="F49" s="102"/>
      <c r="G49" s="104">
        <f>SUM(F49*D49/100)</f>
        <v>0</v>
      </c>
      <c r="H49" s="98"/>
    </row>
    <row r="50" spans="1:8" x14ac:dyDescent="0.25">
      <c r="A50" s="55" t="str" cm="1">
        <f t="array" ref="A50">_xlfn.IFS(B50=Forædler!$A$1,Forædler!$B$1,B50=Forædler!$A$2,Forædler!$B$2,B50=Forædler!$A$3,Forædler!$B$3,B50=Forædler!$A$4,Forædler!$B$4,B50=Forædler!$A$5,Forædler!$B$5,B50=Forædler!$A$6,Forædler!$B$6,B50=Forædler!$A$7,Forædler!$B$7,B50=Forædler!$A$8,Forædler!$B$8,B50=Forædler!$A$9,Forædler!$B$9,B50=Forædler!$A$10,Forædler!$B$10)</f>
        <v>Nordic seed</v>
      </c>
      <c r="B50" s="102" t="str">
        <f>_xlfn.XLOOKUP(C50,Vinterhvede!C:C,Vinterhvede!B:B)</f>
        <v>2722 9379</v>
      </c>
      <c r="C50" s="102" t="s">
        <v>104</v>
      </c>
      <c r="D50" s="103">
        <f>_xlfn.XLOOKUP(C50,Vinterhvede!C:C,Vinterhvede!D:D)</f>
        <v>69</v>
      </c>
      <c r="E50" s="102">
        <f>_xlfn.XLOOKUP(C50,Vinterhvede!C:C,Vinterhvede!E:E)</f>
        <v>10210202</v>
      </c>
      <c r="F50" s="99"/>
      <c r="G50" s="104">
        <f>SUM(F50*D50/100)</f>
        <v>0</v>
      </c>
      <c r="H50" s="98"/>
    </row>
    <row r="51" spans="1:8" x14ac:dyDescent="0.25">
      <c r="A51" s="55" t="str" cm="1">
        <f t="array" ref="A51">_xlfn.IFS(B51=Forædler!$A$1,Forædler!$B$1,B51=Forædler!$A$2,Forædler!$B$2,B51=Forædler!$A$3,Forædler!$B$3,B51=Forædler!$A$4,Forædler!$B$4,B51=Forædler!$A$5,Forædler!$B$5,B51=Forædler!$A$6,Forædler!$B$6,B51=Forædler!$A$7,Forædler!$B$7,B51=Forædler!$A$8,Forædler!$B$8,B51=Forædler!$A$9,Forædler!$B$9,B51=Forædler!$A$10,Forædler!$B$10)</f>
        <v>Syngenta</v>
      </c>
      <c r="B51" s="102" t="str">
        <f>_xlfn.XLOOKUP(C51,Vinterhvede!C:C,Vinterhvede!B:B)</f>
        <v>2057 5778</v>
      </c>
      <c r="C51" s="102" t="s">
        <v>111</v>
      </c>
      <c r="D51" s="103">
        <f>_xlfn.XLOOKUP(C51,Vinterhvede!C:C,Vinterhvede!D:D)</f>
        <v>69</v>
      </c>
      <c r="E51" s="102">
        <f>_xlfn.XLOOKUP(C51,Vinterhvede!C:C,Vinterhvede!E:E)</f>
        <v>55202202</v>
      </c>
      <c r="F51" s="102"/>
      <c r="G51" s="104">
        <f>SUM(F51*D51/100)</f>
        <v>0</v>
      </c>
    </row>
    <row r="52" spans="1:8" x14ac:dyDescent="0.25">
      <c r="B52" s="34"/>
      <c r="C52" s="101" t="s">
        <v>228</v>
      </c>
      <c r="D52" s="37"/>
      <c r="E52" s="34"/>
      <c r="F52" s="37"/>
      <c r="G52" s="37"/>
    </row>
    <row r="53" spans="1:8" x14ac:dyDescent="0.25">
      <c r="B53" s="102" t="str">
        <f>_xlfn.XLOOKUP(C53,Vinterhvede!C:C,Vinterhvede!B:B)</f>
        <v>2722 9379</v>
      </c>
      <c r="C53" s="102" t="s">
        <v>93</v>
      </c>
      <c r="D53" s="103">
        <f>_xlfn.XLOOKUP(C53,Vinterhvede!C:C,Vinterhvede!D:D)</f>
        <v>68</v>
      </c>
      <c r="E53" s="102">
        <f>_xlfn.XLOOKUP(C53,Vinterhvede!C:C,Vinterhvede!E:E)</f>
        <v>10204202</v>
      </c>
      <c r="F53" s="102"/>
      <c r="G53" s="104">
        <f>SUM(F53*D53/100)</f>
        <v>0</v>
      </c>
    </row>
    <row r="54" spans="1:8" x14ac:dyDescent="0.25">
      <c r="B54" s="102" t="str">
        <f>_xlfn.XLOOKUP(C54,Vinterhvede!C:C,Vinterhvede!B:B)</f>
        <v>2722 9379</v>
      </c>
      <c r="C54" s="102" t="s">
        <v>104</v>
      </c>
      <c r="D54" s="103">
        <f>_xlfn.XLOOKUP(C54,Vinterhvede!C:C,Vinterhvede!D:D)</f>
        <v>69</v>
      </c>
      <c r="E54" s="102">
        <f>_xlfn.XLOOKUP(C54,Vinterhvede!C:C,Vinterhvede!E:E)</f>
        <v>10210202</v>
      </c>
      <c r="F54" s="99"/>
      <c r="G54" s="104">
        <f>SUM(F54*D54/100)</f>
        <v>0</v>
      </c>
    </row>
    <row r="55" spans="1:8" x14ac:dyDescent="0.25">
      <c r="A55" s="55" t="e" cm="1">
        <f t="array" ref="A55">_xlfn.IFS(B108=Forædler!$A$1,Forædler!$B$1,B108=Forædler!$A$2,Forædler!$B$2,B108=Forædler!$A$3,Forædler!$B$3,B108=Forædler!$A$4,Forædler!$B$4,B108=Forædler!$A$5,Forædler!$B$5,B108=Forædler!$A$6,Forædler!$B$6,B108=Forædler!$A$7,Forædler!$B$7,B108=Forædler!$A$8,Forædler!$B$8,B108=Forædler!$A$9,Forædler!$B$9,B108=Forædler!$A$10,Forædler!$B$10)</f>
        <v>#N/A</v>
      </c>
      <c r="B55" s="102" t="str">
        <f>_xlfn.XLOOKUP(C55,Vinterhvede!C:C,Vinterhvede!B:B)</f>
        <v>2057 5778</v>
      </c>
      <c r="C55" s="102" t="s">
        <v>111</v>
      </c>
      <c r="D55" s="103">
        <f>_xlfn.XLOOKUP(C55,Vinterhvede!C:C,Vinterhvede!D:D)</f>
        <v>69</v>
      </c>
      <c r="E55" s="102">
        <f>_xlfn.XLOOKUP(C55,Vinterhvede!C:C,Vinterhvede!E:E)</f>
        <v>55202202</v>
      </c>
      <c r="F55" s="102"/>
      <c r="G55" s="104">
        <f>SUM(F55*D55/100)</f>
        <v>0</v>
      </c>
    </row>
    <row r="56" spans="1:8" x14ac:dyDescent="0.25">
      <c r="A56" s="55" t="e" cm="1">
        <f t="array" ref="A56">_xlfn.IFS(B109=Forædler!$A$1,Forædler!$B$1,B109=Forædler!$A$2,Forædler!$B$2,B109=Forædler!$A$3,Forædler!$B$3,B109=Forædler!$A$4,Forædler!$B$4,B109=Forædler!$A$5,Forædler!$B$5,B109=Forædler!$A$6,Forædler!$B$6,B109=Forædler!$A$7,Forædler!$B$7,B109=Forædler!$A$8,Forædler!$B$8,B109=Forædler!$A$9,Forædler!$B$9,B109=Forædler!$A$10,Forædler!$B$10)</f>
        <v>#N/A</v>
      </c>
      <c r="B56" s="34"/>
      <c r="C56" s="101" t="s">
        <v>229</v>
      </c>
      <c r="D56" s="37"/>
      <c r="E56" s="34"/>
      <c r="F56" s="37"/>
      <c r="G56" s="37"/>
    </row>
    <row r="57" spans="1:8" x14ac:dyDescent="0.25">
      <c r="A57" s="55" t="str" cm="1">
        <f t="array" ref="A57">_xlfn.IFS(B110=Forædler!$A$1,Forædler!$B$1,B110=Forædler!$A$2,Forædler!$B$2,B110=Forædler!$A$3,Forædler!$B$3,B110=Forædler!$A$4,Forædler!$B$4,B110=Forædler!$A$5,Forædler!$B$5,B110=Forædler!$A$6,Forædler!$B$6,B110=Forædler!$A$7,Forædler!$B$7,B110=Forædler!$A$8,Forædler!$B$8,B110=Forædler!$A$9,Forædler!$B$9,B110=Forædler!$A$10,Forædler!$B$10)</f>
        <v>Saaten Union</v>
      </c>
      <c r="B57" s="102" t="str">
        <f>_xlfn.XLOOKUP(C57,Vinterhvede!C:C,Vinterhvede!B:B)</f>
        <v>2722 9379</v>
      </c>
      <c r="C57" s="102" t="s">
        <v>212</v>
      </c>
      <c r="D57" s="103">
        <f>_xlfn.XLOOKUP(C57,Vinterhvede!C:C,Vinterhvede!D:D)</f>
        <v>69</v>
      </c>
      <c r="E57" s="102">
        <f>_xlfn.XLOOKUP(C57,Vinterhvede!C:C,Vinterhvede!E:E)</f>
        <v>10211202</v>
      </c>
      <c r="F57" s="102"/>
      <c r="G57" s="104">
        <f>SUM(F57*D57/100)</f>
        <v>0</v>
      </c>
    </row>
    <row r="58" spans="1:8" x14ac:dyDescent="0.25">
      <c r="B58" s="102" t="str">
        <f>_xlfn.XLOOKUP(C58,Vinterhvede!C:C,Vinterhvede!B:B)</f>
        <v>2722 9379</v>
      </c>
      <c r="C58" s="102" t="s">
        <v>213</v>
      </c>
      <c r="D58" s="103">
        <f>_xlfn.XLOOKUP(C58,Vinterhvede!C:C,Vinterhvede!D:D)</f>
        <v>69</v>
      </c>
      <c r="E58" s="102">
        <f>_xlfn.XLOOKUP(C58,Vinterhvede!C:C,Vinterhvede!E:E)</f>
        <v>10212202</v>
      </c>
      <c r="F58" s="99"/>
      <c r="G58" s="104">
        <f>SUM(F58*D58/100)</f>
        <v>0</v>
      </c>
    </row>
    <row r="59" spans="1:8" x14ac:dyDescent="0.25">
      <c r="A59" s="55" t="e" cm="1">
        <f t="array" ref="A59">_xlfn.IFS(B112=Forædler!$A$1,Forædler!$B$1,B112=Forædler!$A$2,Forædler!$B$2,B112=Forædler!$A$3,Forædler!$B$3,B112=Forædler!$A$4,Forædler!$B$4,B112=Forædler!$A$5,Forædler!$B$5,B112=Forædler!$A$6,Forædler!$B$6,B112=Forædler!$A$7,Forædler!$B$7,B112=Forædler!$A$8,Forædler!$B$8,B112=Forædler!$A$9,Forædler!$B$9,B112=Forædler!$A$10,Forædler!$B$10)</f>
        <v>#N/A</v>
      </c>
      <c r="B59" s="102" t="str">
        <f>_xlfn.XLOOKUP(C59,Vinterhvede!C:C,Vinterhvede!B:B)</f>
        <v>2722 9379</v>
      </c>
      <c r="C59" s="102" t="s">
        <v>104</v>
      </c>
      <c r="D59" s="103">
        <f>_xlfn.XLOOKUP(C59,Vinterhvede!C:C,Vinterhvede!D:D)</f>
        <v>69</v>
      </c>
      <c r="E59" s="102">
        <f>_xlfn.XLOOKUP(C59,Vinterhvede!C:C,Vinterhvede!E:E)</f>
        <v>10210202</v>
      </c>
      <c r="F59" s="102"/>
      <c r="G59" s="104">
        <f>SUM(F59*D59/100)</f>
        <v>0</v>
      </c>
    </row>
    <row r="60" spans="1:8" x14ac:dyDescent="0.25">
      <c r="A60" s="55" t="e" cm="1">
        <f t="array" ref="A60">_xlfn.IFS(B113=Forædler!$A$1,Forædler!$B$1,B113=Forædler!$A$2,Forædler!$B$2,B113=Forædler!$A$3,Forædler!$B$3,B113=Forædler!$A$4,Forædler!$B$4,B113=Forædler!$A$5,Forædler!$B$5,B113=Forædler!$A$6,Forædler!$B$6,B113=Forædler!$A$7,Forædler!$B$7,B113=Forædler!$A$8,Forædler!$B$8,B113=Forædler!$A$9,Forædler!$B$9,B113=Forædler!$A$10,Forædler!$B$10)</f>
        <v>#N/A</v>
      </c>
      <c r="B60" s="34"/>
      <c r="C60" s="101" t="s">
        <v>230</v>
      </c>
      <c r="D60" s="37"/>
      <c r="E60" s="34"/>
      <c r="F60" s="37"/>
      <c r="G60" s="37"/>
    </row>
    <row r="61" spans="1:8" x14ac:dyDescent="0.25">
      <c r="A61" s="55" t="str" cm="1">
        <f t="array" ref="A61">_xlfn.IFS(B114=Forædler!$A$1,Forædler!$B$1,B114=Forædler!$A$2,Forædler!$B$2,B114=Forædler!$A$3,Forædler!$B$3,B114=Forædler!$A$4,Forædler!$B$4,B114=Forædler!$A$5,Forædler!$B$5,B114=Forædler!$A$6,Forædler!$B$6,B114=Forædler!$A$7,Forædler!$B$7,B114=Forædler!$A$8,Forædler!$B$8,B114=Forædler!$A$9,Forædler!$B$9,B114=Forædler!$A$10,Forædler!$B$10)</f>
        <v>Saaten Union</v>
      </c>
      <c r="B61" s="102" t="str">
        <f>_xlfn.XLOOKUP(C61,Vinterhvede!C:C,Vinterhvede!B:B)</f>
        <v>2722 9379</v>
      </c>
      <c r="C61" s="102" t="s">
        <v>212</v>
      </c>
      <c r="D61" s="103">
        <f>_xlfn.XLOOKUP(C61,Vinterhvede!C:C,Vinterhvede!D:D)</f>
        <v>69</v>
      </c>
      <c r="E61" s="102">
        <f>_xlfn.XLOOKUP(C61,Vinterhvede!C:C,Vinterhvede!E:E)</f>
        <v>10211202</v>
      </c>
      <c r="F61" s="102"/>
      <c r="G61" s="104">
        <f>SUM(F61*D61/100)</f>
        <v>0</v>
      </c>
    </row>
    <row r="62" spans="1:8" x14ac:dyDescent="0.25">
      <c r="B62" s="102" t="str">
        <f>_xlfn.XLOOKUP(C62,Vinterhvede!C:C,Vinterhvede!B:B)</f>
        <v>2722 9379</v>
      </c>
      <c r="C62" s="102" t="s">
        <v>213</v>
      </c>
      <c r="D62" s="103">
        <f>_xlfn.XLOOKUP(C62,Vinterhvede!C:C,Vinterhvede!D:D)</f>
        <v>69</v>
      </c>
      <c r="E62" s="102">
        <f>_xlfn.XLOOKUP(C62,Vinterhvede!C:C,Vinterhvede!E:E)</f>
        <v>10212202</v>
      </c>
      <c r="F62" s="99"/>
      <c r="G62" s="104">
        <f>SUM(F62*D62/100)</f>
        <v>0</v>
      </c>
    </row>
    <row r="63" spans="1:8" x14ac:dyDescent="0.25">
      <c r="A63" s="55" t="str" cm="1">
        <f t="array" ref="A63">_xlfn.IFS(B149=Forædler!$A$1,Forædler!$B$1,B149=Forædler!$A$2,Forædler!$B$2,B149=Forædler!$A$3,Forædler!$B$3,B149=Forædler!$A$4,Forædler!$B$4,B149=Forædler!$A$5,Forædler!$B$5,B149=Forædler!$A$6,Forædler!$B$6,B149=Forædler!$A$7,Forædler!$B$7,B149=Forædler!$A$8,Forædler!$B$8,B149=Forædler!$A$9,Forædler!$B$9,B149=Forædler!$A$10,Forædler!$B$10)</f>
        <v>Saaten Union</v>
      </c>
      <c r="B63" s="102" t="str">
        <f>_xlfn.XLOOKUP(C63,Vinterhvede!C:C,Vinterhvede!B:B)</f>
        <v>2057 5778</v>
      </c>
      <c r="C63" s="102" t="s">
        <v>111</v>
      </c>
      <c r="D63" s="103">
        <f>_xlfn.XLOOKUP(C63,Vinterhvede!C:C,Vinterhvede!D:D)</f>
        <v>69</v>
      </c>
      <c r="E63" s="102">
        <f>_xlfn.XLOOKUP(C63,Vinterhvede!C:C,Vinterhvede!E:E)</f>
        <v>55202202</v>
      </c>
      <c r="F63" s="102"/>
      <c r="G63" s="104">
        <f>SUM(F63*D63/100)</f>
        <v>0</v>
      </c>
    </row>
    <row r="64" spans="1:8" x14ac:dyDescent="0.25">
      <c r="A64" s="55" t="e" cm="1">
        <f t="array" ref="A64">_xlfn.IFS(B150=Forædler!$A$1,Forædler!$B$1,B150=Forædler!$A$2,Forædler!$B$2,B150=Forædler!$A$3,Forædler!$B$3,B150=Forædler!$A$4,Forædler!$B$4,B150=Forædler!$A$5,Forædler!$B$5,B150=Forædler!$A$6,Forædler!$B$6,B150=Forædler!$A$7,Forædler!$B$7,B150=Forædler!$A$8,Forædler!$B$8,B150=Forædler!$A$9,Forædler!$B$9,B150=Forædler!$A$10,Forædler!$B$10)</f>
        <v>#N/A</v>
      </c>
      <c r="B64" s="34"/>
      <c r="C64" s="101" t="s">
        <v>231</v>
      </c>
      <c r="D64" s="37"/>
      <c r="E64" s="34"/>
      <c r="F64" s="34"/>
      <c r="G64" s="34"/>
    </row>
    <row r="65" spans="1:7" x14ac:dyDescent="0.25">
      <c r="A65" s="55" t="e" cm="1">
        <f t="array" ref="A65">_xlfn.IFS(#REF!=Forædler!$A$1,Forædler!$B$1,#REF!=Forædler!$A$2,Forædler!$B$2,#REF!=Forædler!$A$3,Forædler!$B$3,#REF!=Forædler!$A$4,Forædler!$B$4,#REF!=Forædler!$A$5,Forædler!$B$5,#REF!=Forædler!$A$6,Forædler!$B$6,#REF!=Forædler!$A$7,Forædler!$B$7,#REF!=Forædler!$A$8,Forædler!$B$8,#REF!=Forædler!$A$9,Forædler!$B$9,#REF!=Forædler!$A$10,Forædler!$B$10)</f>
        <v>#REF!</v>
      </c>
      <c r="B65" s="102" t="str">
        <f>_xlfn.XLOOKUP(C65,Vinterhvede!C:C,Vinterhvede!B:B)</f>
        <v>3071 0495</v>
      </c>
      <c r="C65" s="102" t="s">
        <v>101</v>
      </c>
      <c r="D65" s="103">
        <f>_xlfn.XLOOKUP(C65,Vinterhvede!C:C,Vinterhvede!D:D)</f>
        <v>67</v>
      </c>
      <c r="E65" s="102">
        <f>_xlfn.XLOOKUP(C65,Vinterhvede!C:C,Vinterhvede!E:E)</f>
        <v>30207202</v>
      </c>
      <c r="F65" s="102"/>
      <c r="G65" s="104">
        <f>SUM(F65*D65/100)</f>
        <v>0</v>
      </c>
    </row>
    <row r="66" spans="1:7" x14ac:dyDescent="0.25">
      <c r="B66" s="102" t="str">
        <f>_xlfn.XLOOKUP(C66,Vinterhvede!C:C,Vinterhvede!B:B)</f>
        <v>2722 9379</v>
      </c>
      <c r="C66" s="102" t="s">
        <v>104</v>
      </c>
      <c r="D66" s="103">
        <f>_xlfn.XLOOKUP(C66,Vinterhvede!C:C,Vinterhvede!D:D)</f>
        <v>69</v>
      </c>
      <c r="E66" s="102">
        <f>_xlfn.XLOOKUP(C66,Vinterhvede!C:C,Vinterhvede!E:E)</f>
        <v>10210202</v>
      </c>
      <c r="F66" s="99"/>
      <c r="G66" s="104">
        <f>SUM(F66*D66/100)</f>
        <v>0</v>
      </c>
    </row>
    <row r="67" spans="1:7" x14ac:dyDescent="0.25">
      <c r="B67" s="102" t="str">
        <f>_xlfn.XLOOKUP(C67,Vinterhvede!C:C,Vinterhvede!B:B)</f>
        <v>2963 5196</v>
      </c>
      <c r="C67" s="102" t="s">
        <v>107</v>
      </c>
      <c r="D67" s="103">
        <f>_xlfn.XLOOKUP(C67,Vinterhvede!C:C,Vinterhvede!D:D)</f>
        <v>67</v>
      </c>
      <c r="E67" s="102">
        <f>_xlfn.XLOOKUP(C67,Vinterhvede!C:C,Vinterhvede!E:E)</f>
        <v>45204202</v>
      </c>
      <c r="F67" s="102"/>
      <c r="G67" s="104">
        <f>SUM(F67*D67/100)</f>
        <v>0</v>
      </c>
    </row>
    <row r="68" spans="1:7" x14ac:dyDescent="0.25">
      <c r="B68" s="34"/>
      <c r="C68" s="101" t="s">
        <v>232</v>
      </c>
      <c r="D68" s="37"/>
      <c r="E68" s="34"/>
      <c r="F68" s="34"/>
      <c r="G68" s="34"/>
    </row>
    <row r="69" spans="1:7" x14ac:dyDescent="0.25">
      <c r="B69" s="102" t="str">
        <f>_xlfn.XLOOKUP(C69,Vinterhvede!C:C,Vinterhvede!B:B)</f>
        <v>3071 0495</v>
      </c>
      <c r="C69" s="102" t="s">
        <v>96</v>
      </c>
      <c r="D69" s="103">
        <f>_xlfn.XLOOKUP(C69,Vinterhvede!C:C,Vinterhvede!D:D)</f>
        <v>60</v>
      </c>
      <c r="E69" s="102">
        <f>_xlfn.XLOOKUP(C69,Vinterhvede!C:C,Vinterhvede!E:E)</f>
        <v>30201202</v>
      </c>
      <c r="F69" s="102"/>
      <c r="G69" s="104">
        <f>SUM(F69*D69/100)</f>
        <v>0</v>
      </c>
    </row>
    <row r="70" spans="1:7" x14ac:dyDescent="0.25">
      <c r="B70" s="102" t="str">
        <f>_xlfn.XLOOKUP(C70,Vinterhvede!C:C,Vinterhvede!B:B)</f>
        <v>2722 9379</v>
      </c>
      <c r="C70" s="102" t="s">
        <v>104</v>
      </c>
      <c r="D70" s="103">
        <f>_xlfn.XLOOKUP(C70,Vinterhvede!C:C,Vinterhvede!D:D)</f>
        <v>69</v>
      </c>
      <c r="E70" s="102">
        <f>_xlfn.XLOOKUP(C70,Vinterhvede!C:C,Vinterhvede!E:E)</f>
        <v>10210202</v>
      </c>
      <c r="F70" s="99"/>
      <c r="G70" s="104">
        <f>SUM(F70*D70/100)</f>
        <v>0</v>
      </c>
    </row>
    <row r="71" spans="1:7" x14ac:dyDescent="0.25">
      <c r="B71" s="102" t="str">
        <f>_xlfn.XLOOKUP(C71,Vinterhvede!C:C,Vinterhvede!B:B)</f>
        <v>2722 9379</v>
      </c>
      <c r="C71" s="102" t="s">
        <v>105</v>
      </c>
      <c r="D71" s="103">
        <f>_xlfn.XLOOKUP(C71,Vinterhvede!C:C,Vinterhvede!D:D)</f>
        <v>68</v>
      </c>
      <c r="E71" s="102">
        <f>_xlfn.XLOOKUP(C71,Vinterhvede!C:C,Vinterhvede!E:E)</f>
        <v>10206202</v>
      </c>
      <c r="F71" s="102"/>
      <c r="G71" s="104">
        <f>SUM(F71*D71/100)</f>
        <v>0</v>
      </c>
    </row>
    <row r="72" spans="1:7" x14ac:dyDescent="0.25">
      <c r="B72" s="34"/>
      <c r="C72" s="101" t="s">
        <v>233</v>
      </c>
      <c r="D72" s="37"/>
      <c r="E72" s="34"/>
      <c r="F72" s="34"/>
      <c r="G72" s="34"/>
    </row>
    <row r="73" spans="1:7" x14ac:dyDescent="0.25">
      <c r="B73" s="102" t="str">
        <f>_xlfn.XLOOKUP(C73,Vinterhvede!C:C,Vinterhvede!B:B)</f>
        <v>3071 0495</v>
      </c>
      <c r="C73" s="102" t="s">
        <v>96</v>
      </c>
      <c r="D73" s="103">
        <f>_xlfn.XLOOKUP(C73,Vinterhvede!C:C,Vinterhvede!D:D)</f>
        <v>60</v>
      </c>
      <c r="E73" s="102">
        <f>_xlfn.XLOOKUP(C73,Vinterhvede!C:C,Vinterhvede!E:E)</f>
        <v>30201202</v>
      </c>
      <c r="F73" s="102"/>
      <c r="G73" s="104">
        <f>SUM(F73*D73/100)</f>
        <v>0</v>
      </c>
    </row>
    <row r="74" spans="1:7" x14ac:dyDescent="0.25">
      <c r="B74" s="102" t="str">
        <f>_xlfn.XLOOKUP(C74,Vinterhvede!C:C,Vinterhvede!B:B)</f>
        <v>2722 9379</v>
      </c>
      <c r="C74" s="102" t="s">
        <v>104</v>
      </c>
      <c r="D74" s="103">
        <f>_xlfn.XLOOKUP(C74,Vinterhvede!C:C,Vinterhvede!D:D)</f>
        <v>69</v>
      </c>
      <c r="E74" s="102">
        <f>_xlfn.XLOOKUP(C74,Vinterhvede!C:C,Vinterhvede!E:E)</f>
        <v>10210202</v>
      </c>
      <c r="F74" s="99"/>
      <c r="G74" s="104">
        <f>SUM(F74*D74/100)</f>
        <v>0</v>
      </c>
    </row>
    <row r="75" spans="1:7" x14ac:dyDescent="0.25">
      <c r="B75" s="102" t="str">
        <f>_xlfn.XLOOKUP(C75,Vinterhvede!C:C,Vinterhvede!B:B)</f>
        <v>2963 5196</v>
      </c>
      <c r="C75" s="102" t="s">
        <v>107</v>
      </c>
      <c r="D75" s="103">
        <f>_xlfn.XLOOKUP(C75,Vinterhvede!C:C,Vinterhvede!D:D)</f>
        <v>67</v>
      </c>
      <c r="E75" s="102">
        <f>_xlfn.XLOOKUP(C75,Vinterhvede!C:C,Vinterhvede!E:E)</f>
        <v>45204202</v>
      </c>
      <c r="F75" s="102"/>
      <c r="G75" s="104">
        <f>SUM(F75*D75/100)</f>
        <v>0</v>
      </c>
    </row>
    <row r="76" spans="1:7" x14ac:dyDescent="0.25">
      <c r="B76" s="34"/>
      <c r="C76" s="101" t="s">
        <v>234</v>
      </c>
      <c r="D76" s="37"/>
      <c r="E76" s="34"/>
      <c r="F76" s="34"/>
      <c r="G76" s="34"/>
    </row>
    <row r="77" spans="1:7" x14ac:dyDescent="0.25">
      <c r="B77" s="102" t="str">
        <f>_xlfn.XLOOKUP(C77,Vinterhvede!C:C,Vinterhvede!B:B)</f>
        <v>3071 0495</v>
      </c>
      <c r="C77" s="102" t="s">
        <v>96</v>
      </c>
      <c r="D77" s="103">
        <f>_xlfn.XLOOKUP(C77,Vinterhvede!C:C,Vinterhvede!D:D)</f>
        <v>60</v>
      </c>
      <c r="E77" s="102">
        <f>_xlfn.XLOOKUP(C77,Vinterhvede!C:C,Vinterhvede!E:E)</f>
        <v>30201202</v>
      </c>
      <c r="F77" s="102"/>
      <c r="G77" s="104">
        <f>SUM(F77*D77/100)</f>
        <v>0</v>
      </c>
    </row>
    <row r="78" spans="1:7" x14ac:dyDescent="0.25">
      <c r="B78" s="102" t="str">
        <f>_xlfn.XLOOKUP(C78,Vinterhvede!C:C,Vinterhvede!B:B)</f>
        <v>2722 9379</v>
      </c>
      <c r="C78" s="102" t="s">
        <v>104</v>
      </c>
      <c r="D78" s="103">
        <f>_xlfn.XLOOKUP(C78,Vinterhvede!C:C,Vinterhvede!D:D)</f>
        <v>69</v>
      </c>
      <c r="E78" s="102">
        <f>_xlfn.XLOOKUP(C78,Vinterhvede!C:C,Vinterhvede!E:E)</f>
        <v>10210202</v>
      </c>
      <c r="F78" s="99"/>
      <c r="G78" s="104">
        <f>SUM(F78*D78/100)</f>
        <v>0</v>
      </c>
    </row>
    <row r="79" spans="1:7" x14ac:dyDescent="0.25">
      <c r="B79" s="102" t="str">
        <f>_xlfn.XLOOKUP(C79,Vinterhvede!C:C,Vinterhvede!B:B)</f>
        <v>3071 0495</v>
      </c>
      <c r="C79" s="102" t="s">
        <v>101</v>
      </c>
      <c r="D79" s="103">
        <f>_xlfn.XLOOKUP(C79,Vinterhvede!C:C,Vinterhvede!D:D)</f>
        <v>67</v>
      </c>
      <c r="E79" s="102">
        <f>_xlfn.XLOOKUP(C79,Vinterhvede!C:C,Vinterhvede!E:E)</f>
        <v>30207202</v>
      </c>
      <c r="F79" s="102"/>
      <c r="G79" s="104">
        <f>SUM(F79*D79/100)</f>
        <v>0</v>
      </c>
    </row>
    <row r="80" spans="1:7" x14ac:dyDescent="0.25">
      <c r="B80" s="34"/>
      <c r="C80" s="101" t="s">
        <v>235</v>
      </c>
      <c r="D80" s="37"/>
      <c r="E80" s="34"/>
      <c r="F80" s="34"/>
      <c r="G80" s="34"/>
    </row>
    <row r="81" spans="2:7" x14ac:dyDescent="0.25">
      <c r="B81" s="102" t="str">
        <f>_xlfn.XLOOKUP(C81,Vinterhvede!C:C,Vinterhvede!B:B)</f>
        <v>3071 0495</v>
      </c>
      <c r="C81" s="102" t="s">
        <v>95</v>
      </c>
      <c r="D81" s="103">
        <f>_xlfn.XLOOKUP(C81,Vinterhvede!C:C,Vinterhvede!D:D)</f>
        <v>65</v>
      </c>
      <c r="E81" s="102">
        <f>_xlfn.XLOOKUP(C81,Vinterhvede!C:C,Vinterhvede!E:E)</f>
        <v>30206202</v>
      </c>
      <c r="F81" s="102"/>
      <c r="G81" s="104">
        <f>SUM(F81*D81/100)</f>
        <v>0</v>
      </c>
    </row>
    <row r="82" spans="2:7" x14ac:dyDescent="0.25">
      <c r="B82" s="102" t="str">
        <f>_xlfn.XLOOKUP(C82,Vinterhvede!C:C,Vinterhvede!B:B)</f>
        <v>2722 9379</v>
      </c>
      <c r="C82" s="102" t="s">
        <v>104</v>
      </c>
      <c r="D82" s="103">
        <f>_xlfn.XLOOKUP(C82,Vinterhvede!C:C,Vinterhvede!D:D)</f>
        <v>69</v>
      </c>
      <c r="E82" s="102">
        <f>_xlfn.XLOOKUP(C82,Vinterhvede!C:C,Vinterhvede!E:E)</f>
        <v>10210202</v>
      </c>
      <c r="F82" s="99"/>
      <c r="G82" s="104">
        <f>SUM(F82*D82/100)</f>
        <v>0</v>
      </c>
    </row>
    <row r="83" spans="2:7" x14ac:dyDescent="0.25">
      <c r="B83" s="102" t="str">
        <f>_xlfn.XLOOKUP(C83,Vinterhvede!C:C,Vinterhvede!B:B)</f>
        <v>2963 5196</v>
      </c>
      <c r="C83" s="102" t="s">
        <v>107</v>
      </c>
      <c r="D83" s="103">
        <f>_xlfn.XLOOKUP(C83,Vinterhvede!C:C,Vinterhvede!D:D)</f>
        <v>67</v>
      </c>
      <c r="E83" s="102">
        <f>_xlfn.XLOOKUP(C83,Vinterhvede!C:C,Vinterhvede!E:E)</f>
        <v>45204202</v>
      </c>
      <c r="F83" s="102"/>
      <c r="G83" s="104">
        <f>SUM(F83*D83/100)</f>
        <v>0</v>
      </c>
    </row>
    <row r="84" spans="2:7" x14ac:dyDescent="0.25">
      <c r="B84" s="34"/>
      <c r="C84" s="101" t="s">
        <v>236</v>
      </c>
      <c r="D84" s="37"/>
      <c r="E84" s="34"/>
      <c r="F84" s="100"/>
      <c r="G84" s="100"/>
    </row>
    <row r="85" spans="2:7" x14ac:dyDescent="0.25">
      <c r="B85" s="102" t="str">
        <f>_xlfn.XLOOKUP(C85,Vinterhvede!C:C,Vinterhvede!B:B)</f>
        <v>1479 7246</v>
      </c>
      <c r="C85" s="102" t="s">
        <v>208</v>
      </c>
      <c r="D85" s="103">
        <f>_xlfn.XLOOKUP(C85,Vinterhvede!C:C,Vinterhvede!D:D)</f>
        <v>69</v>
      </c>
      <c r="E85" s="102">
        <f>_xlfn.XLOOKUP(C85,Vinterhvede!C:C,Vinterhvede!E:E)</f>
        <v>20207202</v>
      </c>
      <c r="F85" s="102"/>
      <c r="G85" s="104">
        <f>SUM(F85*D85/100)</f>
        <v>0</v>
      </c>
    </row>
    <row r="86" spans="2:7" x14ac:dyDescent="0.25">
      <c r="B86" s="102" t="str">
        <f>_xlfn.XLOOKUP(C86,Vinterhvede!C:C,Vinterhvede!B:B)</f>
        <v>3541 1399</v>
      </c>
      <c r="C86" s="102" t="s">
        <v>76</v>
      </c>
      <c r="D86" s="103">
        <f>_xlfn.XLOOKUP(C86,Vinterhvede!C:C,Vinterhvede!D:D)</f>
        <v>69</v>
      </c>
      <c r="E86" s="102">
        <f>_xlfn.XLOOKUP(C86,Vinterhvede!C:C,Vinterhvede!E:E)</f>
        <v>25200202</v>
      </c>
      <c r="F86" s="99"/>
      <c r="G86" s="104">
        <f>SUM(F86*D86/100)</f>
        <v>0</v>
      </c>
    </row>
    <row r="87" spans="2:7" x14ac:dyDescent="0.25">
      <c r="B87" s="102" t="str">
        <f>_xlfn.XLOOKUP(C87,Vinterhvede!C:C,Vinterhvede!B:B)</f>
        <v>1479 7246</v>
      </c>
      <c r="C87" s="102" t="s">
        <v>84</v>
      </c>
      <c r="D87" s="103">
        <f>_xlfn.XLOOKUP(C87,Vinterhvede!C:C,Vinterhvede!D:D)</f>
        <v>69</v>
      </c>
      <c r="E87" s="102">
        <f>_xlfn.XLOOKUP(C87,Vinterhvede!C:C,Vinterhvede!E:E)</f>
        <v>20206202</v>
      </c>
      <c r="F87" s="102"/>
      <c r="G87" s="104">
        <f>SUM(F87*D87/100)</f>
        <v>0</v>
      </c>
    </row>
    <row r="88" spans="2:7" x14ac:dyDescent="0.25">
      <c r="B88" s="34"/>
      <c r="C88" s="101" t="s">
        <v>237</v>
      </c>
      <c r="D88" s="37"/>
      <c r="E88" s="34"/>
      <c r="F88" s="100"/>
      <c r="G88" s="100"/>
    </row>
    <row r="89" spans="2:7" x14ac:dyDescent="0.25">
      <c r="B89" s="102" t="str">
        <f>_xlfn.XLOOKUP(C89,Vinterhvede!C:C,Vinterhvede!B:B)</f>
        <v>1479 7246</v>
      </c>
      <c r="C89" s="102" t="s">
        <v>74</v>
      </c>
      <c r="D89" s="103">
        <f>_xlfn.XLOOKUP(C89,Vinterhvede!C:C,Vinterhvede!D:D)</f>
        <v>69</v>
      </c>
      <c r="E89" s="102">
        <f>_xlfn.XLOOKUP(C89,Vinterhvede!C:C,Vinterhvede!E:E)</f>
        <v>20205202</v>
      </c>
      <c r="F89" s="102"/>
      <c r="G89" s="104">
        <f>SUM(F89*D89/100)</f>
        <v>0</v>
      </c>
    </row>
    <row r="90" spans="2:7" x14ac:dyDescent="0.25">
      <c r="B90" s="102" t="str">
        <f>_xlfn.XLOOKUP(C90,Vinterhvede!C:C,Vinterhvede!B:B)</f>
        <v>1479 7246</v>
      </c>
      <c r="C90" s="102" t="s">
        <v>102</v>
      </c>
      <c r="D90" s="103">
        <f>_xlfn.XLOOKUP(C90,Vinterhvede!C:C,Vinterhvede!D:D)</f>
        <v>69</v>
      </c>
      <c r="E90" s="102">
        <f>_xlfn.XLOOKUP(C90,Vinterhvede!C:C,Vinterhvede!E:E)</f>
        <v>20202202</v>
      </c>
      <c r="F90" s="102"/>
      <c r="G90" s="104">
        <f>SUM(F90*D90/100)</f>
        <v>0</v>
      </c>
    </row>
    <row r="91" spans="2:7" x14ac:dyDescent="0.25">
      <c r="B91" s="102" t="str">
        <f>_xlfn.XLOOKUP(C91,Vinterhvede!C:C,Vinterhvede!B:B)</f>
        <v>1479 7246</v>
      </c>
      <c r="C91" s="102" t="s">
        <v>211</v>
      </c>
      <c r="D91" s="103">
        <f>_xlfn.XLOOKUP(C91,Vinterhvede!C:C,Vinterhvede!D:D)</f>
        <v>69</v>
      </c>
      <c r="E91" s="102">
        <f>_xlfn.XLOOKUP(C91,Vinterhvede!C:C,Vinterhvede!E:E)</f>
        <v>20210202</v>
      </c>
      <c r="F91" s="102"/>
      <c r="G91" s="104">
        <f>SUM(F91*D91/100)</f>
        <v>0</v>
      </c>
    </row>
    <row r="92" spans="2:7" x14ac:dyDescent="0.25">
      <c r="B92" s="34"/>
      <c r="C92" s="101" t="s">
        <v>238</v>
      </c>
      <c r="D92" s="37"/>
      <c r="E92" s="34"/>
      <c r="F92" s="100"/>
      <c r="G92" s="100"/>
    </row>
    <row r="93" spans="2:7" x14ac:dyDescent="0.25">
      <c r="B93" s="102" t="str">
        <f>_xlfn.XLOOKUP(C93,Vinterhvede!C:C,Vinterhvede!B:B)</f>
        <v>1479 7246</v>
      </c>
      <c r="C93" s="102" t="s">
        <v>208</v>
      </c>
      <c r="D93" s="103">
        <f>_xlfn.XLOOKUP(C93,Vinterhvede!C:C,Vinterhvede!D:D)</f>
        <v>69</v>
      </c>
      <c r="E93" s="102">
        <f>_xlfn.XLOOKUP(C93,Vinterhvede!C:C,Vinterhvede!E:E)</f>
        <v>20207202</v>
      </c>
      <c r="F93" s="102"/>
      <c r="G93" s="104">
        <f>SUM(F93*D93/100)</f>
        <v>0</v>
      </c>
    </row>
    <row r="94" spans="2:7" x14ac:dyDescent="0.25">
      <c r="B94" s="102" t="str">
        <f>_xlfn.XLOOKUP(C94,Vinterhvede!C:C,Vinterhvede!B:B)</f>
        <v>1479 7246</v>
      </c>
      <c r="C94" s="102" t="s">
        <v>74</v>
      </c>
      <c r="D94" s="103">
        <f>_xlfn.XLOOKUP(C94,Vinterhvede!C:C,Vinterhvede!D:D)</f>
        <v>69</v>
      </c>
      <c r="E94" s="102">
        <f>_xlfn.XLOOKUP(C94,Vinterhvede!C:C,Vinterhvede!E:E)</f>
        <v>20205202</v>
      </c>
      <c r="F94" s="102"/>
      <c r="G94" s="104">
        <f>SUM(F94*D94/100)</f>
        <v>0</v>
      </c>
    </row>
    <row r="95" spans="2:7" x14ac:dyDescent="0.25">
      <c r="B95" s="102" t="str">
        <f>_xlfn.XLOOKUP(C95,Vinterhvede!C:C,Vinterhvede!B:B)</f>
        <v>1479 7246</v>
      </c>
      <c r="C95" s="102" t="s">
        <v>84</v>
      </c>
      <c r="D95" s="103">
        <f>_xlfn.XLOOKUP(C95,Vinterhvede!C:C,Vinterhvede!D:D)</f>
        <v>69</v>
      </c>
      <c r="E95" s="102">
        <f>_xlfn.XLOOKUP(C95,Vinterhvede!C:C,Vinterhvede!E:E)</f>
        <v>20206202</v>
      </c>
      <c r="F95" s="102"/>
      <c r="G95" s="104">
        <f>SUM(F95*D95/100)</f>
        <v>0</v>
      </c>
    </row>
    <row r="96" spans="2:7" x14ac:dyDescent="0.25">
      <c r="B96" s="34"/>
      <c r="C96" s="101" t="s">
        <v>239</v>
      </c>
      <c r="D96" s="37"/>
      <c r="E96" s="34"/>
      <c r="F96" s="100"/>
      <c r="G96" s="100"/>
    </row>
    <row r="97" spans="1:10" x14ac:dyDescent="0.25">
      <c r="B97" s="102" t="str">
        <f>_xlfn.XLOOKUP(C97,Vinterhvede!C:C,Vinterhvede!B:B)</f>
        <v>2722 9379</v>
      </c>
      <c r="C97" s="102" t="s">
        <v>213</v>
      </c>
      <c r="D97" s="103">
        <f>_xlfn.XLOOKUP(C97,Vinterhvede!C:C,Vinterhvede!D:D)</f>
        <v>69</v>
      </c>
      <c r="E97" s="102">
        <f>_xlfn.XLOOKUP(C97,Vinterhvede!C:C,Vinterhvede!E:E)</f>
        <v>10212202</v>
      </c>
      <c r="F97" s="102"/>
      <c r="G97" s="104">
        <f>SUM(F97*D97/100)</f>
        <v>0</v>
      </c>
    </row>
    <row r="98" spans="1:10" x14ac:dyDescent="0.25">
      <c r="B98" s="102" t="str">
        <f>_xlfn.XLOOKUP(C98,Vinterhvede!C:C,Vinterhvede!B:B)</f>
        <v>2722 9379</v>
      </c>
      <c r="C98" s="102" t="s">
        <v>104</v>
      </c>
      <c r="D98" s="103">
        <f>_xlfn.XLOOKUP(C98,Vinterhvede!C:C,Vinterhvede!D:D)</f>
        <v>69</v>
      </c>
      <c r="E98" s="102">
        <f>_xlfn.XLOOKUP(C98,Vinterhvede!C:C,Vinterhvede!E:E)</f>
        <v>10210202</v>
      </c>
      <c r="F98" s="102"/>
      <c r="G98" s="104">
        <f>SUM(F98*D98/100)</f>
        <v>0</v>
      </c>
    </row>
    <row r="99" spans="1:10" x14ac:dyDescent="0.25">
      <c r="B99" s="102" t="str">
        <f>_xlfn.XLOOKUP(C99,Vinterhvede!C:C,Vinterhvede!B:B)</f>
        <v>2057 5778</v>
      </c>
      <c r="C99" s="102" t="s">
        <v>111</v>
      </c>
      <c r="D99" s="103">
        <f>_xlfn.XLOOKUP(C99,Vinterhvede!C:C,Vinterhvede!D:D)</f>
        <v>69</v>
      </c>
      <c r="E99" s="102">
        <f>_xlfn.XLOOKUP(C99,Vinterhvede!C:C,Vinterhvede!E:E)</f>
        <v>55202202</v>
      </c>
      <c r="F99" s="102"/>
      <c r="G99" s="104">
        <f>SUM(F99*D99/100)</f>
        <v>0</v>
      </c>
    </row>
    <row r="100" spans="1:10" x14ac:dyDescent="0.25">
      <c r="B100" s="34"/>
      <c r="C100" s="101" t="s">
        <v>240</v>
      </c>
      <c r="D100" s="37"/>
      <c r="E100" s="34"/>
      <c r="F100" s="100"/>
      <c r="G100" s="100"/>
    </row>
    <row r="101" spans="1:10" ht="16.5" customHeight="1" x14ac:dyDescent="0.25">
      <c r="B101" s="102" t="str">
        <f>_xlfn.XLOOKUP(C101,Vinterhvede!C:C,Vinterhvede!B:B)</f>
        <v>2722 9379</v>
      </c>
      <c r="C101" s="102" t="s">
        <v>213</v>
      </c>
      <c r="D101" s="103">
        <f>_xlfn.XLOOKUP(C101,Vinterhvede!C:C,Vinterhvede!D:D)</f>
        <v>69</v>
      </c>
      <c r="E101" s="102">
        <f>_xlfn.XLOOKUP(C101,Vinterhvede!C:C,Vinterhvede!E:E)</f>
        <v>10212202</v>
      </c>
      <c r="F101" s="102"/>
      <c r="G101" s="104">
        <f>SUM(F101*D101/100)</f>
        <v>0</v>
      </c>
    </row>
    <row r="102" spans="1:10" ht="16.5" customHeight="1" x14ac:dyDescent="0.25">
      <c r="B102" s="102" t="str">
        <f>_xlfn.XLOOKUP(C102,Vinterhvede!C:C,Vinterhvede!B:B)</f>
        <v>2722 9379</v>
      </c>
      <c r="C102" s="102" t="s">
        <v>105</v>
      </c>
      <c r="D102" s="103">
        <f>_xlfn.XLOOKUP(C102,Vinterhvede!C:C,Vinterhvede!D:D)</f>
        <v>68</v>
      </c>
      <c r="E102" s="102">
        <f>_xlfn.XLOOKUP(C102,Vinterhvede!C:C,Vinterhvede!E:E)</f>
        <v>10206202</v>
      </c>
      <c r="F102" s="99"/>
      <c r="G102" s="104">
        <f>SUM(F102*D102/100)</f>
        <v>0</v>
      </c>
    </row>
    <row r="103" spans="1:10" ht="15" customHeight="1" x14ac:dyDescent="0.25">
      <c r="B103" s="102" t="str">
        <f>_xlfn.XLOOKUP(C103,Vinterhvede!C:C,Vinterhvede!B:B)</f>
        <v>2057 5778</v>
      </c>
      <c r="C103" s="102" t="s">
        <v>111</v>
      </c>
      <c r="D103" s="103">
        <f>_xlfn.XLOOKUP(C103,Vinterhvede!C:C,Vinterhvede!D:D)</f>
        <v>69</v>
      </c>
      <c r="E103" s="102">
        <f>_xlfn.XLOOKUP(C103,Vinterhvede!C:C,Vinterhvede!E:E)</f>
        <v>55202202</v>
      </c>
      <c r="F103" s="102"/>
      <c r="G103" s="104">
        <f>SUM(F103*D103/100)</f>
        <v>0</v>
      </c>
    </row>
    <row r="104" spans="1:10" ht="17.25" customHeight="1" x14ac:dyDescent="0.25">
      <c r="A104" s="56"/>
      <c r="B104" s="34"/>
      <c r="C104" s="57"/>
      <c r="D104" s="34"/>
      <c r="E104" s="34"/>
      <c r="F104" s="34"/>
      <c r="G104" s="34"/>
      <c r="H104" s="2"/>
      <c r="I104" s="2"/>
      <c r="J104" s="2"/>
    </row>
    <row r="105" spans="1:10" s="21" customFormat="1" ht="16.5" customHeight="1" x14ac:dyDescent="0.25">
      <c r="A105"/>
      <c r="B105" s="100"/>
      <c r="C105" s="124" t="s">
        <v>188</v>
      </c>
      <c r="D105" s="100"/>
      <c r="E105" s="100"/>
      <c r="F105" s="100"/>
      <c r="G105" s="100"/>
      <c r="H105" s="2"/>
      <c r="I105" s="2"/>
      <c r="J105" s="2"/>
    </row>
    <row r="106" spans="1:10" ht="16.5" customHeight="1" x14ac:dyDescent="0.25">
      <c r="A106" s="21"/>
      <c r="B106" s="31"/>
      <c r="C106" s="101" t="s">
        <v>247</v>
      </c>
      <c r="D106" s="31"/>
      <c r="E106" s="31"/>
      <c r="F106" s="31"/>
      <c r="G106" s="31"/>
      <c r="H106" s="2"/>
      <c r="I106" s="2"/>
      <c r="J106" s="2"/>
    </row>
    <row r="107" spans="1:10" ht="16.5" customHeight="1" x14ac:dyDescent="0.25">
      <c r="B107" s="102" t="str">
        <f>_xlfn.XLOOKUP(C107,Rug!C:C,Rug!B:B)</f>
        <v>3544 0488</v>
      </c>
      <c r="C107" s="102" t="s">
        <v>150</v>
      </c>
      <c r="D107" s="103">
        <f>_xlfn.XLOOKUP(C107,Rug!C:C,Rug!D:D)</f>
        <v>50</v>
      </c>
      <c r="E107" s="102">
        <f>_xlfn.XLOOKUP(C107,Rug!C:C,Rug!E:E)</f>
        <v>60350202</v>
      </c>
      <c r="F107" s="102"/>
      <c r="G107" s="104">
        <f>SUM(F107*D107/100)</f>
        <v>0</v>
      </c>
      <c r="H107" s="2"/>
      <c r="I107" s="2"/>
      <c r="J107" s="2"/>
    </row>
    <row r="108" spans="1:10" ht="15.75" customHeight="1" x14ac:dyDescent="0.25">
      <c r="B108" s="131" t="e">
        <f>_xlfn.XLOOKUP(C108,Rug!C:C,Rug!B:B)</f>
        <v>#N/A</v>
      </c>
      <c r="C108" s="102" t="s">
        <v>241</v>
      </c>
      <c r="D108" s="132"/>
      <c r="E108" s="131"/>
      <c r="F108" s="131"/>
      <c r="G108" s="133">
        <f>SUM(F108*D108/100)</f>
        <v>0</v>
      </c>
      <c r="H108" s="2"/>
      <c r="I108" s="2"/>
      <c r="J108" s="2"/>
    </row>
    <row r="109" spans="1:10" ht="16.5" customHeight="1" x14ac:dyDescent="0.25">
      <c r="B109" s="34"/>
      <c r="C109" s="101" t="s">
        <v>190</v>
      </c>
      <c r="D109" s="37"/>
      <c r="E109" s="37"/>
      <c r="F109" s="37"/>
      <c r="G109" s="37"/>
      <c r="H109" s="2"/>
      <c r="I109" s="2"/>
      <c r="J109" s="2"/>
    </row>
    <row r="110" spans="1:10" ht="17.25" customHeight="1" x14ac:dyDescent="0.25">
      <c r="B110" s="102" t="str">
        <f>_xlfn.XLOOKUP(C110,Rug!C:C,Rug!B:B)</f>
        <v>3544 0488</v>
      </c>
      <c r="C110" s="102" t="s">
        <v>150</v>
      </c>
      <c r="D110" s="103">
        <f>_xlfn.XLOOKUP(C110,Rug!C:C,Rug!D:D)</f>
        <v>50</v>
      </c>
      <c r="E110" s="102">
        <f>_xlfn.XLOOKUP(C110,Rug!C:C,Rug!E:E)</f>
        <v>60350202</v>
      </c>
      <c r="F110" s="102"/>
      <c r="G110" s="104">
        <f>SUM(F110*D110/100)</f>
        <v>0</v>
      </c>
      <c r="H110" s="2"/>
      <c r="I110" s="2"/>
      <c r="J110" s="2"/>
    </row>
    <row r="111" spans="1:10" ht="15.75" customHeight="1" x14ac:dyDescent="0.25">
      <c r="B111" s="131" t="e">
        <f>_xlfn.XLOOKUP(C111,Rug!C:C,Rug!B:B)</f>
        <v>#N/A</v>
      </c>
      <c r="C111" s="102" t="s">
        <v>191</v>
      </c>
      <c r="D111" s="132"/>
      <c r="E111" s="131"/>
      <c r="F111" s="131"/>
      <c r="G111" s="133">
        <f>SUM(F111*D111/100)</f>
        <v>0</v>
      </c>
      <c r="H111" s="2"/>
      <c r="I111" s="2"/>
      <c r="J111" s="2"/>
    </row>
    <row r="112" spans="1:10" ht="16.5" customHeight="1" x14ac:dyDescent="0.25">
      <c r="B112" s="34"/>
      <c r="C112" s="101" t="s">
        <v>192</v>
      </c>
      <c r="D112" s="34"/>
      <c r="E112" s="34"/>
      <c r="F112" s="34"/>
      <c r="G112" s="34"/>
      <c r="H112" s="2"/>
      <c r="I112" s="2"/>
      <c r="J112" s="2"/>
    </row>
    <row r="113" spans="2:10" ht="18" customHeight="1" x14ac:dyDescent="0.25">
      <c r="B113" s="131" t="e">
        <f>_xlfn.XLOOKUP(C113,Rug!C:C,Rug!B:B)</f>
        <v>#N/A</v>
      </c>
      <c r="C113" s="102" t="s">
        <v>189</v>
      </c>
      <c r="D113" s="132"/>
      <c r="E113" s="131"/>
      <c r="F113" s="131"/>
      <c r="G113" s="133">
        <f>SUM(F113*D113/100)</f>
        <v>0</v>
      </c>
      <c r="H113" s="2"/>
      <c r="I113" s="2"/>
      <c r="J113" s="2"/>
    </row>
    <row r="114" spans="2:10" ht="16.5" customHeight="1" x14ac:dyDescent="0.25">
      <c r="B114" s="102" t="str">
        <f>_xlfn.XLOOKUP(C114,Rug!C:C,Rug!B:B)</f>
        <v>3544 0488</v>
      </c>
      <c r="C114" s="102" t="s">
        <v>193</v>
      </c>
      <c r="D114" s="103">
        <f>_xlfn.XLOOKUP(C114,Rug!C:C,Rug!D:D)</f>
        <v>54</v>
      </c>
      <c r="E114" s="102">
        <f>_xlfn.XLOOKUP(C114,Rug!C:C,Rug!E:E)</f>
        <v>60351202</v>
      </c>
      <c r="F114" s="102"/>
      <c r="G114" s="104">
        <f>SUM(F114*D114/100)</f>
        <v>0</v>
      </c>
      <c r="H114" s="2"/>
      <c r="I114" s="2"/>
      <c r="J114" s="2"/>
    </row>
    <row r="115" spans="2:10" ht="16.5" customHeight="1" x14ac:dyDescent="0.25">
      <c r="B115" s="34"/>
      <c r="C115" s="101" t="s">
        <v>248</v>
      </c>
      <c r="D115" s="34"/>
      <c r="E115" s="34"/>
      <c r="F115" s="34"/>
      <c r="G115" s="34"/>
      <c r="H115" s="2"/>
      <c r="I115" s="2"/>
      <c r="J115" s="2"/>
    </row>
    <row r="116" spans="2:10" ht="16.5" customHeight="1" x14ac:dyDescent="0.25">
      <c r="B116" s="102" t="str">
        <f>_xlfn.XLOOKUP(C116,Rug!C:C,Rug!B:B)</f>
        <v>3544 0488</v>
      </c>
      <c r="C116" s="130" t="s">
        <v>150</v>
      </c>
      <c r="D116" s="103">
        <f>_xlfn.XLOOKUP(C116,Rug!C:C,Rug!D:D)</f>
        <v>50</v>
      </c>
      <c r="E116" s="102">
        <f>_xlfn.XLOOKUP(C116,Rug!C:C,Rug!E:E)</f>
        <v>60350202</v>
      </c>
      <c r="F116" s="102"/>
      <c r="G116" s="104">
        <f>SUM(F116*D116/100)</f>
        <v>0</v>
      </c>
      <c r="H116" s="2"/>
      <c r="I116" s="2"/>
      <c r="J116" s="2"/>
    </row>
    <row r="117" spans="2:10" ht="16.5" customHeight="1" x14ac:dyDescent="0.25">
      <c r="B117" s="131" t="e">
        <f>_xlfn.XLOOKUP(C117,Rug!C:C,Rug!B:B)</f>
        <v>#N/A</v>
      </c>
      <c r="C117" s="130" t="s">
        <v>242</v>
      </c>
      <c r="D117" s="132"/>
      <c r="E117" s="131"/>
      <c r="F117" s="131"/>
      <c r="G117" s="133">
        <f>SUM(F117*D117/100)</f>
        <v>0</v>
      </c>
      <c r="H117" s="2"/>
      <c r="I117" s="2"/>
      <c r="J117" s="2"/>
    </row>
    <row r="118" spans="2:10" ht="16.5" customHeight="1" x14ac:dyDescent="0.25">
      <c r="B118" s="34"/>
      <c r="C118" s="101" t="s">
        <v>249</v>
      </c>
      <c r="D118" s="34"/>
      <c r="E118" s="34"/>
      <c r="F118" s="34"/>
      <c r="G118" s="34"/>
      <c r="H118" s="2"/>
      <c r="I118" s="2"/>
      <c r="J118" s="2"/>
    </row>
    <row r="119" spans="2:10" ht="16.5" customHeight="1" x14ac:dyDescent="0.25">
      <c r="B119" s="102" t="str">
        <f>_xlfn.XLOOKUP(C119,Rug!C:C,Rug!B:B)</f>
        <v>3544 0488</v>
      </c>
      <c r="C119" s="130" t="s">
        <v>150</v>
      </c>
      <c r="D119" s="103">
        <f>_xlfn.XLOOKUP(C119,Rug!C:C,Rug!D:D)</f>
        <v>50</v>
      </c>
      <c r="E119" s="102">
        <f>_xlfn.XLOOKUP(C119,Rug!C:C,Rug!E:E)</f>
        <v>60350202</v>
      </c>
      <c r="F119" s="102"/>
      <c r="G119" s="104">
        <f>SUM(F119*D119/100)</f>
        <v>0</v>
      </c>
      <c r="H119" s="2"/>
      <c r="I119" s="2"/>
      <c r="J119" s="2"/>
    </row>
    <row r="120" spans="2:10" ht="16.5" customHeight="1" x14ac:dyDescent="0.25">
      <c r="B120" s="131" t="e">
        <f>_xlfn.XLOOKUP(C120,Rug!C:C,Rug!B:B)</f>
        <v>#N/A</v>
      </c>
      <c r="C120" s="130" t="s">
        <v>243</v>
      </c>
      <c r="D120" s="132"/>
      <c r="E120" s="131"/>
      <c r="F120" s="131"/>
      <c r="G120" s="133">
        <f>SUM(F120*D120/100)</f>
        <v>0</v>
      </c>
      <c r="H120" s="2"/>
      <c r="I120" s="2"/>
      <c r="J120" s="2"/>
    </row>
    <row r="121" spans="2:10" ht="16.5" customHeight="1" x14ac:dyDescent="0.25">
      <c r="B121" s="34"/>
      <c r="C121" s="101" t="s">
        <v>250</v>
      </c>
      <c r="D121" s="34"/>
      <c r="E121" s="34"/>
      <c r="F121" s="34"/>
      <c r="G121" s="34"/>
      <c r="H121" s="2"/>
      <c r="I121" s="2"/>
      <c r="J121" s="2"/>
    </row>
    <row r="122" spans="2:10" ht="16.5" customHeight="1" x14ac:dyDescent="0.25">
      <c r="B122" s="102" t="str">
        <f>_xlfn.XLOOKUP(C122,Rug!C:C,Rug!B:B)</f>
        <v>3544 0488</v>
      </c>
      <c r="C122" s="130" t="s">
        <v>193</v>
      </c>
      <c r="D122" s="103">
        <f>_xlfn.XLOOKUP(C122,Rug!C:C,Rug!D:D)</f>
        <v>54</v>
      </c>
      <c r="E122" s="102">
        <f>_xlfn.XLOOKUP(C122,Rug!C:C,Rug!E:E)</f>
        <v>60351202</v>
      </c>
      <c r="F122" s="102"/>
      <c r="G122" s="104">
        <f>SUM(F122*D122/100)</f>
        <v>0</v>
      </c>
      <c r="H122" s="2"/>
      <c r="I122" s="2"/>
      <c r="J122" s="2"/>
    </row>
    <row r="123" spans="2:10" ht="16.5" customHeight="1" x14ac:dyDescent="0.25">
      <c r="B123" s="131" t="e">
        <f>_xlfn.XLOOKUP(C123,Rug!C:C,Rug!B:B)</f>
        <v>#N/A</v>
      </c>
      <c r="C123" s="130" t="s">
        <v>243</v>
      </c>
      <c r="D123" s="132"/>
      <c r="E123" s="131"/>
      <c r="F123" s="131"/>
      <c r="G123" s="133">
        <f>SUM(F123*D123/100)</f>
        <v>0</v>
      </c>
      <c r="H123" s="2"/>
      <c r="I123" s="2"/>
      <c r="J123" s="2"/>
    </row>
    <row r="124" spans="2:10" ht="16.5" customHeight="1" x14ac:dyDescent="0.25">
      <c r="B124" s="34"/>
      <c r="C124" s="101" t="s">
        <v>251</v>
      </c>
      <c r="D124" s="34"/>
      <c r="E124" s="34"/>
      <c r="F124" s="34"/>
      <c r="G124" s="34"/>
      <c r="H124" s="2"/>
      <c r="I124" s="2"/>
      <c r="J124" s="2"/>
    </row>
    <row r="125" spans="2:10" ht="16.5" customHeight="1" x14ac:dyDescent="0.25">
      <c r="B125" s="102" t="str">
        <f>_xlfn.XLOOKUP(C125,Rug!C:C,Rug!B:B)</f>
        <v>3544 0488</v>
      </c>
      <c r="C125" s="130" t="s">
        <v>150</v>
      </c>
      <c r="D125" s="103">
        <f>_xlfn.XLOOKUP(C125,Rug!C:C,Rug!D:D)</f>
        <v>50</v>
      </c>
      <c r="E125" s="102">
        <f>_xlfn.XLOOKUP(C125,Rug!C:C,Rug!E:E)</f>
        <v>60350202</v>
      </c>
      <c r="F125" s="102"/>
      <c r="G125" s="104">
        <f>SUM(F125*D125/100)</f>
        <v>0</v>
      </c>
      <c r="H125" s="2"/>
      <c r="I125" s="2"/>
      <c r="J125" s="2"/>
    </row>
    <row r="126" spans="2:10" ht="16.5" customHeight="1" x14ac:dyDescent="0.25">
      <c r="B126" s="131" t="e">
        <f>_xlfn.XLOOKUP(C126,Rug!C:C,Rug!B:B)</f>
        <v>#N/A</v>
      </c>
      <c r="C126" s="130" t="s">
        <v>244</v>
      </c>
      <c r="D126" s="132"/>
      <c r="E126" s="131"/>
      <c r="F126" s="131"/>
      <c r="G126" s="133">
        <f>SUM(F126*D126/100)</f>
        <v>0</v>
      </c>
      <c r="H126" s="2"/>
      <c r="I126" s="2"/>
      <c r="J126" s="2"/>
    </row>
    <row r="127" spans="2:10" ht="16.5" customHeight="1" x14ac:dyDescent="0.25">
      <c r="B127" s="34"/>
      <c r="C127" s="101" t="s">
        <v>252</v>
      </c>
      <c r="D127" s="34"/>
      <c r="E127" s="34"/>
      <c r="F127" s="34"/>
      <c r="G127" s="34"/>
      <c r="H127" s="2"/>
      <c r="I127" s="2"/>
      <c r="J127" s="2"/>
    </row>
    <row r="128" spans="2:10" ht="16.5" customHeight="1" x14ac:dyDescent="0.25">
      <c r="B128" s="102" t="str">
        <f>_xlfn.XLOOKUP(C128,Rug!C:C,Rug!B:B)</f>
        <v>3544 0488</v>
      </c>
      <c r="C128" s="130" t="s">
        <v>193</v>
      </c>
      <c r="D128" s="103">
        <f>_xlfn.XLOOKUP(C128,Rug!C:C,Rug!D:D)</f>
        <v>54</v>
      </c>
      <c r="E128" s="102">
        <f>_xlfn.XLOOKUP(C128,Rug!C:C,Rug!E:E)</f>
        <v>60351202</v>
      </c>
      <c r="F128" s="102"/>
      <c r="G128" s="104">
        <f>SUM(F128*D128/100)</f>
        <v>0</v>
      </c>
      <c r="H128" s="2"/>
      <c r="I128" s="2"/>
      <c r="J128" s="2"/>
    </row>
    <row r="129" spans="2:10" ht="16.5" customHeight="1" x14ac:dyDescent="0.25">
      <c r="B129" s="131" t="e">
        <f>_xlfn.XLOOKUP(C129,Rug!C:C,Rug!B:B)</f>
        <v>#N/A</v>
      </c>
      <c r="C129" s="130" t="s">
        <v>244</v>
      </c>
      <c r="D129" s="132"/>
      <c r="E129" s="131"/>
      <c r="F129" s="131"/>
      <c r="G129" s="133">
        <f>SUM(F129*D129/100)</f>
        <v>0</v>
      </c>
      <c r="H129" s="2"/>
      <c r="I129" s="2"/>
      <c r="J129" s="2"/>
    </row>
    <row r="130" spans="2:10" ht="16.5" customHeight="1" x14ac:dyDescent="0.25">
      <c r="B130" s="34"/>
      <c r="C130" s="101" t="s">
        <v>253</v>
      </c>
      <c r="D130" s="34"/>
      <c r="E130" s="34"/>
      <c r="F130" s="34"/>
      <c r="G130" s="34"/>
      <c r="H130" s="2"/>
      <c r="I130" s="2"/>
      <c r="J130" s="2"/>
    </row>
    <row r="131" spans="2:10" ht="16.5" customHeight="1" x14ac:dyDescent="0.25">
      <c r="B131" s="131" t="e">
        <f>_xlfn.XLOOKUP(C131,Rug!C:C,Rug!B:B)</f>
        <v>#N/A</v>
      </c>
      <c r="C131" s="130" t="s">
        <v>241</v>
      </c>
      <c r="D131" s="132"/>
      <c r="E131" s="131"/>
      <c r="F131" s="131"/>
      <c r="G131" s="133">
        <f>SUM(F131*D131/100)</f>
        <v>0</v>
      </c>
      <c r="H131" s="2"/>
      <c r="I131" s="2"/>
      <c r="J131" s="2"/>
    </row>
    <row r="132" spans="2:10" ht="16.5" customHeight="1" x14ac:dyDescent="0.25">
      <c r="B132" s="102" t="str">
        <f>_xlfn.XLOOKUP(C132,Rug!C:C,Rug!B:B)</f>
        <v>3544 0488</v>
      </c>
      <c r="C132" s="130" t="s">
        <v>193</v>
      </c>
      <c r="D132" s="103">
        <f>_xlfn.XLOOKUP(C132,Rug!C:C,Rug!D:D)</f>
        <v>54</v>
      </c>
      <c r="E132" s="102">
        <f>_xlfn.XLOOKUP(C132,Rug!C:C,Rug!E:E)</f>
        <v>60351202</v>
      </c>
      <c r="F132" s="102"/>
      <c r="G132" s="104">
        <f>SUM(F132*D132/100)</f>
        <v>0</v>
      </c>
      <c r="H132" s="2"/>
      <c r="I132" s="2"/>
      <c r="J132" s="2"/>
    </row>
    <row r="133" spans="2:10" ht="16.5" customHeight="1" x14ac:dyDescent="0.25">
      <c r="B133" s="34"/>
      <c r="C133" s="101" t="s">
        <v>254</v>
      </c>
      <c r="D133" s="34"/>
      <c r="E133" s="34"/>
      <c r="F133" s="34"/>
      <c r="G133" s="34"/>
      <c r="H133" s="2"/>
      <c r="I133" s="2"/>
      <c r="J133" s="2"/>
    </row>
    <row r="134" spans="2:10" ht="16.5" customHeight="1" x14ac:dyDescent="0.25">
      <c r="B134" s="102" t="str">
        <f>_xlfn.XLOOKUP(C134,Rug!C:C,Rug!B:B)</f>
        <v>3544 0488</v>
      </c>
      <c r="C134" s="130" t="s">
        <v>193</v>
      </c>
      <c r="D134" s="103">
        <f>_xlfn.XLOOKUP(C134,Rug!C:C,Rug!D:D)</f>
        <v>54</v>
      </c>
      <c r="E134" s="102">
        <f>_xlfn.XLOOKUP(C134,Rug!C:C,Rug!E:E)</f>
        <v>60351202</v>
      </c>
      <c r="F134" s="102"/>
      <c r="G134" s="104">
        <f>SUM(F134*D134/100)</f>
        <v>0</v>
      </c>
      <c r="H134" s="2"/>
      <c r="I134" s="2"/>
      <c r="J134" s="2"/>
    </row>
    <row r="135" spans="2:10" ht="16.5" customHeight="1" x14ac:dyDescent="0.25">
      <c r="B135" s="131" t="e">
        <f>_xlfn.XLOOKUP(C135,Rug!C:C,Rug!B:B)</f>
        <v>#N/A</v>
      </c>
      <c r="C135" s="130" t="s">
        <v>191</v>
      </c>
      <c r="D135" s="132"/>
      <c r="E135" s="131"/>
      <c r="F135" s="131"/>
      <c r="G135" s="133">
        <f>SUM(F135*D135/100)</f>
        <v>0</v>
      </c>
      <c r="H135" s="2"/>
      <c r="I135" s="2"/>
      <c r="J135" s="2"/>
    </row>
    <row r="136" spans="2:10" ht="16.5" customHeight="1" x14ac:dyDescent="0.25">
      <c r="B136" s="34"/>
      <c r="C136" s="101" t="s">
        <v>255</v>
      </c>
      <c r="D136" s="34"/>
      <c r="E136" s="34"/>
      <c r="F136" s="34"/>
      <c r="G136" s="34"/>
      <c r="H136" s="2"/>
      <c r="I136" s="2"/>
      <c r="J136" s="2"/>
    </row>
    <row r="137" spans="2:10" ht="16.5" customHeight="1" x14ac:dyDescent="0.25">
      <c r="B137" s="102" t="str">
        <f>_xlfn.XLOOKUP(C137,Rug!C:C,Rug!B:B)</f>
        <v>3544 0488</v>
      </c>
      <c r="C137" s="130" t="s">
        <v>193</v>
      </c>
      <c r="D137" s="103">
        <f>_xlfn.XLOOKUP(C137,Rug!C:C,Rug!D:D)</f>
        <v>54</v>
      </c>
      <c r="E137" s="102">
        <f>_xlfn.XLOOKUP(C137,Rug!C:C,Rug!E:E)</f>
        <v>60351202</v>
      </c>
      <c r="F137" s="102"/>
      <c r="G137" s="104">
        <f>SUM(F137*D137/100)</f>
        <v>0</v>
      </c>
      <c r="H137" s="2"/>
      <c r="I137" s="2"/>
      <c r="J137" s="2"/>
    </row>
    <row r="138" spans="2:10" ht="16.5" customHeight="1" x14ac:dyDescent="0.25">
      <c r="B138" s="131" t="e">
        <f>_xlfn.XLOOKUP(C138,Rug!C:C,Rug!B:B)</f>
        <v>#N/A</v>
      </c>
      <c r="C138" s="130" t="s">
        <v>242</v>
      </c>
      <c r="D138" s="132"/>
      <c r="E138" s="131"/>
      <c r="F138" s="131"/>
      <c r="G138" s="133">
        <f>SUM(F138*D138/100)</f>
        <v>0</v>
      </c>
      <c r="H138" s="2"/>
      <c r="I138" s="2"/>
      <c r="J138" s="2"/>
    </row>
    <row r="139" spans="2:10" ht="16.5" customHeight="1" x14ac:dyDescent="0.25">
      <c r="B139" s="34"/>
      <c r="C139" s="101" t="s">
        <v>256</v>
      </c>
      <c r="D139" s="34"/>
      <c r="E139" s="34"/>
      <c r="F139" s="34"/>
      <c r="G139" s="34"/>
      <c r="H139" s="2"/>
      <c r="I139" s="2"/>
      <c r="J139" s="2"/>
    </row>
    <row r="140" spans="2:10" ht="16.5" customHeight="1" x14ac:dyDescent="0.25">
      <c r="B140" s="102" t="str">
        <f>_xlfn.XLOOKUP(C140,Rug!C:C,Rug!B:B)</f>
        <v>3544 0488</v>
      </c>
      <c r="C140" s="130" t="s">
        <v>150</v>
      </c>
      <c r="D140" s="103">
        <f>_xlfn.XLOOKUP(C140,Rug!C:C,Rug!D:D)</f>
        <v>50</v>
      </c>
      <c r="E140" s="102">
        <f>_xlfn.XLOOKUP(C140,Rug!C:C,Rug!E:E)</f>
        <v>60350202</v>
      </c>
      <c r="F140" s="102"/>
      <c r="G140" s="104">
        <f>SUM(F140*D140/100)</f>
        <v>0</v>
      </c>
      <c r="H140" s="2"/>
      <c r="I140" s="2"/>
      <c r="J140" s="2"/>
    </row>
    <row r="141" spans="2:10" ht="16.5" customHeight="1" x14ac:dyDescent="0.25">
      <c r="B141" s="131" t="e">
        <f>_xlfn.XLOOKUP(C141,Rug!C:C,Rug!B:B)</f>
        <v>#N/A</v>
      </c>
      <c r="C141" s="130" t="s">
        <v>245</v>
      </c>
      <c r="D141" s="132"/>
      <c r="E141" s="131"/>
      <c r="F141" s="131"/>
      <c r="G141" s="133">
        <f>SUM(F141*D141/100)</f>
        <v>0</v>
      </c>
      <c r="H141" s="2"/>
      <c r="I141" s="2"/>
      <c r="J141" s="2"/>
    </row>
    <row r="142" spans="2:10" ht="16.5" customHeight="1" x14ac:dyDescent="0.25">
      <c r="B142" s="34"/>
      <c r="C142" s="101" t="s">
        <v>257</v>
      </c>
      <c r="D142" s="34"/>
      <c r="E142" s="34"/>
      <c r="F142" s="34"/>
      <c r="G142" s="34"/>
      <c r="H142" s="2"/>
      <c r="I142" s="2"/>
      <c r="J142" s="2"/>
    </row>
    <row r="143" spans="2:10" ht="16.5" customHeight="1" x14ac:dyDescent="0.25">
      <c r="B143" s="102" t="str">
        <f>_xlfn.XLOOKUP(C143,Rug!C:C,Rug!B:B)</f>
        <v>3544 0488</v>
      </c>
      <c r="C143" s="130" t="s">
        <v>193</v>
      </c>
      <c r="D143" s="103">
        <f>_xlfn.XLOOKUP(C143,Rug!C:C,Rug!D:D)</f>
        <v>54</v>
      </c>
      <c r="E143" s="102">
        <f>_xlfn.XLOOKUP(C143,Rug!C:C,Rug!E:E)</f>
        <v>60351202</v>
      </c>
      <c r="F143" s="102"/>
      <c r="G143" s="104">
        <f>SUM(F143*D143/100)</f>
        <v>0</v>
      </c>
      <c r="H143" s="2"/>
      <c r="I143" s="2"/>
      <c r="J143" s="2"/>
    </row>
    <row r="144" spans="2:10" ht="16.5" customHeight="1" x14ac:dyDescent="0.25">
      <c r="B144" s="131" t="e">
        <f>_xlfn.XLOOKUP(C144,Rug!C:C,Rug!B:B)</f>
        <v>#N/A</v>
      </c>
      <c r="C144" s="130" t="s">
        <v>245</v>
      </c>
      <c r="D144" s="132"/>
      <c r="E144" s="131"/>
      <c r="F144" s="131"/>
      <c r="G144" s="133">
        <f>SUM(F144*D144/100)</f>
        <v>0</v>
      </c>
      <c r="H144" s="2"/>
      <c r="I144" s="2"/>
      <c r="J144" s="2"/>
    </row>
    <row r="145" spans="1:10" ht="16.5" customHeight="1" x14ac:dyDescent="0.25">
      <c r="B145" s="34"/>
      <c r="C145" s="101" t="s">
        <v>258</v>
      </c>
      <c r="D145" s="34"/>
      <c r="E145" s="34"/>
      <c r="F145" s="34"/>
      <c r="G145" s="34"/>
      <c r="H145" s="2"/>
      <c r="I145" s="2"/>
      <c r="J145" s="2"/>
    </row>
    <row r="146" spans="1:10" ht="16.5" customHeight="1" x14ac:dyDescent="0.25">
      <c r="B146" s="102" t="str">
        <f>_xlfn.XLOOKUP(C146,Rug!C:C,Rug!B:B)</f>
        <v>3544 0488</v>
      </c>
      <c r="C146" s="130" t="s">
        <v>150</v>
      </c>
      <c r="D146" s="103">
        <f>_xlfn.XLOOKUP(C146,Rug!C:C,Rug!D:D)</f>
        <v>50</v>
      </c>
      <c r="E146" s="102">
        <f>_xlfn.XLOOKUP(C146,Rug!C:C,Rug!E:E)</f>
        <v>60350202</v>
      </c>
      <c r="F146" s="102"/>
      <c r="G146" s="104">
        <f>SUM(F146*D146/100)</f>
        <v>0</v>
      </c>
      <c r="H146" s="2"/>
      <c r="I146" s="2"/>
      <c r="J146" s="2"/>
    </row>
    <row r="147" spans="1:10" ht="16.5" customHeight="1" x14ac:dyDescent="0.25">
      <c r="B147" s="131" t="e">
        <f>_xlfn.XLOOKUP(C147,Rug!C:C,Rug!B:B)</f>
        <v>#N/A</v>
      </c>
      <c r="C147" s="130" t="s">
        <v>246</v>
      </c>
      <c r="D147" s="132"/>
      <c r="E147" s="131"/>
      <c r="F147" s="131"/>
      <c r="G147" s="133">
        <f>SUM(F147*D147/100)</f>
        <v>0</v>
      </c>
      <c r="H147" s="2"/>
      <c r="I147" s="2"/>
      <c r="J147" s="2"/>
    </row>
    <row r="148" spans="1:10" ht="15.75" customHeight="1" x14ac:dyDescent="0.25">
      <c r="B148" s="34"/>
      <c r="C148" s="101" t="s">
        <v>259</v>
      </c>
      <c r="D148" s="34"/>
      <c r="E148" s="34"/>
      <c r="F148" s="34"/>
      <c r="G148" s="34"/>
      <c r="H148" s="2"/>
      <c r="I148" s="2"/>
      <c r="J148" s="2"/>
    </row>
    <row r="149" spans="1:10" ht="15.75" customHeight="1" x14ac:dyDescent="0.25">
      <c r="B149" s="102" t="str">
        <f>_xlfn.XLOOKUP(C149,Rug!C:C,Rug!B:B)</f>
        <v>3544 0488</v>
      </c>
      <c r="C149" s="102" t="s">
        <v>193</v>
      </c>
      <c r="D149" s="103">
        <f>_xlfn.XLOOKUP(C149,Rug!C:C,Rug!D:D)</f>
        <v>54</v>
      </c>
      <c r="E149" s="102">
        <f>_xlfn.XLOOKUP(C149,Rug!C:C,Rug!E:E)</f>
        <v>60351202</v>
      </c>
      <c r="F149" s="102"/>
      <c r="G149" s="104">
        <f>SUM(F149*D149/100)</f>
        <v>0</v>
      </c>
      <c r="H149" s="2"/>
      <c r="I149" s="2"/>
      <c r="J149" s="2"/>
    </row>
    <row r="150" spans="1:10" s="21" customFormat="1" ht="15.75" customHeight="1" x14ac:dyDescent="0.25">
      <c r="A150"/>
      <c r="B150" s="131" t="e">
        <f>_xlfn.XLOOKUP(C150,Rug!C:C,Rug!B:B)</f>
        <v>#N/A</v>
      </c>
      <c r="C150" s="102" t="s">
        <v>246</v>
      </c>
      <c r="D150" s="132"/>
      <c r="E150" s="131"/>
      <c r="F150" s="131"/>
      <c r="G150" s="133">
        <f>SUM(F150*D150/100)</f>
        <v>0</v>
      </c>
      <c r="H150" s="2"/>
      <c r="I150" s="2"/>
      <c r="J150" s="2"/>
    </row>
    <row r="151" spans="1:10" s="21" customFormat="1" ht="13.35" customHeight="1" x14ac:dyDescent="0.25">
      <c r="A151"/>
      <c r="B151" s="31"/>
      <c r="C151" s="34"/>
      <c r="D151" s="72"/>
      <c r="E151" s="41"/>
      <c r="H151" s="2"/>
      <c r="I151" s="2"/>
      <c r="J151" s="2"/>
    </row>
    <row r="152" spans="1:10" s="21" customFormat="1" ht="16.5" customHeight="1" x14ac:dyDescent="0.25">
      <c r="A152"/>
      <c r="B152" s="114" t="s">
        <v>260</v>
      </c>
      <c r="C152" s="115"/>
      <c r="D152" s="116"/>
      <c r="E152" s="116"/>
      <c r="F152" s="117">
        <f>SUM(F11:F151)</f>
        <v>0</v>
      </c>
      <c r="G152" s="118">
        <f>SUM(G11:G151)</f>
        <v>0</v>
      </c>
      <c r="H152" s="2"/>
      <c r="I152" s="2"/>
      <c r="J152" s="2"/>
    </row>
    <row r="153" spans="1:10" ht="16.5" customHeight="1" x14ac:dyDescent="0.25">
      <c r="B153" s="119" t="s">
        <v>115</v>
      </c>
      <c r="C153" s="120"/>
      <c r="D153" s="120"/>
      <c r="E153" s="121">
        <v>310</v>
      </c>
      <c r="F153" s="122">
        <v>0.25</v>
      </c>
      <c r="G153" s="123">
        <f>G152*F153</f>
        <v>0</v>
      </c>
      <c r="H153" s="2"/>
      <c r="I153" s="2"/>
      <c r="J153" s="2"/>
    </row>
    <row r="154" spans="1:10" ht="19.5" customHeight="1" x14ac:dyDescent="0.25">
      <c r="B154" s="126" t="s">
        <v>261</v>
      </c>
      <c r="C154" s="127"/>
      <c r="D154" s="128"/>
      <c r="E154" s="128"/>
      <c r="F154" s="127"/>
      <c r="G154" s="129">
        <f>G152+G153</f>
        <v>0</v>
      </c>
      <c r="H154" s="2"/>
      <c r="I154" s="2"/>
      <c r="J154" s="2"/>
    </row>
    <row r="155" spans="1:10" ht="13.35" customHeight="1" x14ac:dyDescent="0.25">
      <c r="C155" s="85"/>
      <c r="F155" s="56"/>
      <c r="G155" s="87"/>
      <c r="H155" s="2"/>
      <c r="I155" s="2"/>
      <c r="J155" s="2"/>
    </row>
    <row r="156" spans="1:10" ht="13.35" customHeight="1" x14ac:dyDescent="0.25">
      <c r="B156" s="56" t="s">
        <v>117</v>
      </c>
      <c r="C156" s="85"/>
      <c r="F156" s="56"/>
      <c r="G156" s="87"/>
      <c r="H156" s="2"/>
      <c r="I156" s="2"/>
      <c r="J156" s="2"/>
    </row>
    <row r="157" spans="1:10" ht="13.35" customHeight="1" x14ac:dyDescent="0.25">
      <c r="B157" s="88" t="s">
        <v>118</v>
      </c>
      <c r="C157" s="85"/>
      <c r="F157" s="56"/>
      <c r="G157" s="87"/>
      <c r="H157" s="2"/>
      <c r="I157" s="2"/>
      <c r="J157" s="2"/>
    </row>
    <row r="158" spans="1:10" ht="13.35" customHeight="1" x14ac:dyDescent="0.25">
      <c r="A158" s="21"/>
      <c r="B158" s="88" t="s">
        <v>119</v>
      </c>
      <c r="C158" s="56"/>
      <c r="D158" s="56"/>
      <c r="E158" s="56"/>
      <c r="F158" s="89"/>
      <c r="G158" s="56"/>
      <c r="H158" s="2"/>
      <c r="I158" s="2"/>
      <c r="J158" s="2"/>
    </row>
    <row r="159" spans="1:10" ht="13.35" customHeight="1" x14ac:dyDescent="0.25">
      <c r="C159" s="56"/>
      <c r="D159" s="56"/>
      <c r="E159" s="56"/>
      <c r="F159" s="89"/>
      <c r="G159" s="56"/>
      <c r="H159" s="2"/>
      <c r="I159" s="2"/>
      <c r="J159" s="2"/>
    </row>
    <row r="160" spans="1:10" ht="13.35" customHeight="1" x14ac:dyDescent="0.25">
      <c r="B160" s="56" t="s">
        <v>120</v>
      </c>
      <c r="C160" s="56"/>
      <c r="D160" s="56"/>
      <c r="E160" s="56"/>
      <c r="F160" s="89"/>
      <c r="G160" s="56"/>
      <c r="H160" s="2"/>
      <c r="I160" s="2"/>
      <c r="J160" s="2"/>
    </row>
    <row r="161" spans="2:10" ht="13.35" customHeight="1" x14ac:dyDescent="0.25">
      <c r="B161" s="51"/>
      <c r="C161" s="56"/>
      <c r="F161" s="89"/>
      <c r="G161" s="56"/>
      <c r="H161" s="2"/>
      <c r="I161" s="2"/>
      <c r="J161" s="2"/>
    </row>
    <row r="162" spans="2:10" ht="13.35" customHeight="1" x14ac:dyDescent="0.25">
      <c r="C162" s="56"/>
      <c r="D162" s="56"/>
      <c r="E162" s="56"/>
      <c r="F162" s="56"/>
      <c r="G162" s="56"/>
      <c r="H162" s="2"/>
      <c r="I162" s="2"/>
      <c r="J162" s="2"/>
    </row>
    <row r="163" spans="2:10" ht="13.35" customHeight="1" x14ac:dyDescent="0.25">
      <c r="B163" s="56"/>
      <c r="C163" s="56"/>
      <c r="D163" s="56"/>
      <c r="E163" s="56"/>
      <c r="F163" s="56"/>
      <c r="G163" s="56"/>
      <c r="H163" s="2"/>
      <c r="I163" s="2"/>
      <c r="J163" s="2"/>
    </row>
    <row r="164" spans="2:10" ht="13.35" customHeight="1" x14ac:dyDescent="0.25">
      <c r="B164" s="56"/>
      <c r="F164" s="56"/>
      <c r="G164" s="56"/>
      <c r="H164" s="2"/>
      <c r="I164" s="2"/>
      <c r="J164" s="2"/>
    </row>
    <row r="165" spans="2:10" ht="13.35" customHeight="1" x14ac:dyDescent="0.25">
      <c r="F165" s="56"/>
      <c r="G165" s="56"/>
      <c r="H165" s="2"/>
      <c r="I165" s="2"/>
      <c r="J165" s="2"/>
    </row>
    <row r="166" spans="2:10" ht="13.35" customHeight="1" x14ac:dyDescent="0.25">
      <c r="F166" s="56"/>
      <c r="G166" s="56"/>
      <c r="H166" s="2"/>
      <c r="I166" s="2"/>
      <c r="J166" s="2"/>
    </row>
    <row r="167" spans="2:10" ht="13.35" customHeight="1" x14ac:dyDescent="0.25">
      <c r="C167" s="55"/>
      <c r="D167" s="55"/>
      <c r="E167" s="55"/>
      <c r="F167" s="55"/>
      <c r="G167" s="55"/>
      <c r="H167" s="2"/>
      <c r="I167" s="2"/>
      <c r="J167" s="2"/>
    </row>
    <row r="168" spans="2:10" ht="13.35" customHeight="1" x14ac:dyDescent="0.25">
      <c r="B168" s="55"/>
      <c r="H168" s="2"/>
      <c r="I168" s="2"/>
      <c r="J168" s="2"/>
    </row>
    <row r="169" spans="2:10" ht="13.35" customHeight="1" x14ac:dyDescent="0.25">
      <c r="B169" s="56"/>
      <c r="H169" s="2"/>
      <c r="I169" s="2"/>
      <c r="J169" s="2"/>
    </row>
    <row r="170" spans="2:10" ht="13.35" customHeight="1" x14ac:dyDescent="0.25">
      <c r="B170" s="56"/>
      <c r="H170" s="2"/>
      <c r="I170" s="2"/>
      <c r="J170" s="2"/>
    </row>
    <row r="171" spans="2:10" ht="13.35" customHeight="1" x14ac:dyDescent="0.25">
      <c r="C171" s="2"/>
      <c r="D171" s="2"/>
      <c r="E171" s="2"/>
      <c r="F171" s="2"/>
      <c r="G171" s="2"/>
      <c r="H171" s="2"/>
      <c r="I171" s="2"/>
      <c r="J171" s="2"/>
    </row>
    <row r="172" spans="2:10" ht="13.35" customHeight="1" x14ac:dyDescent="0.25">
      <c r="B172" s="1"/>
      <c r="C172" s="2"/>
      <c r="D172" s="2"/>
      <c r="E172" s="2"/>
      <c r="F172" s="2"/>
      <c r="G172" s="2"/>
      <c r="H172" s="2"/>
      <c r="I172" s="2"/>
      <c r="J172" s="2"/>
    </row>
    <row r="173" spans="2:10" ht="13.35" customHeight="1" x14ac:dyDescent="0.25">
      <c r="B173" s="1"/>
      <c r="C173" s="2"/>
      <c r="D173" s="2"/>
      <c r="E173" s="2"/>
      <c r="F173" s="2"/>
      <c r="G173" s="2"/>
      <c r="H173" s="2"/>
      <c r="I173" s="2"/>
      <c r="J173" s="2"/>
    </row>
    <row r="174" spans="2:10" ht="13.35" customHeight="1" x14ac:dyDescent="0.25">
      <c r="B174" s="2"/>
      <c r="C174" s="2"/>
      <c r="D174" s="2"/>
      <c r="E174" s="2"/>
      <c r="F174" s="2"/>
      <c r="G174" s="2"/>
      <c r="H174" s="2"/>
      <c r="I174" s="2"/>
      <c r="J174" s="2"/>
    </row>
    <row r="175" spans="2:10" ht="13.35" customHeight="1" x14ac:dyDescent="0.25">
      <c r="B175" s="2"/>
      <c r="C175" s="2"/>
      <c r="D175" s="2"/>
      <c r="E175" s="2"/>
      <c r="F175" s="2"/>
      <c r="G175" s="2"/>
      <c r="H175" s="2"/>
      <c r="I175" s="2"/>
      <c r="J175" s="2"/>
    </row>
    <row r="176" spans="2:10" ht="13.35" customHeight="1" x14ac:dyDescent="0.25">
      <c r="B176" s="5"/>
      <c r="C176" s="2"/>
      <c r="D176" s="2"/>
      <c r="E176" s="2"/>
      <c r="F176" s="2"/>
      <c r="G176" s="2"/>
      <c r="H176" s="2"/>
      <c r="I176" s="2"/>
      <c r="J176" s="2"/>
    </row>
    <row r="177" spans="1:10" ht="13.35" customHeight="1" x14ac:dyDescent="0.25">
      <c r="B177" s="1"/>
      <c r="C177" s="2"/>
      <c r="D177" s="2"/>
      <c r="E177" s="2"/>
      <c r="F177" s="2"/>
      <c r="G177" s="2"/>
      <c r="H177" s="2"/>
      <c r="I177" s="2"/>
      <c r="J177" s="2"/>
    </row>
    <row r="178" spans="1:10" ht="13.35" customHeight="1" x14ac:dyDescent="0.25">
      <c r="B178" s="1"/>
      <c r="C178" s="2"/>
      <c r="D178" s="2"/>
      <c r="E178" s="2"/>
      <c r="F178" s="2"/>
      <c r="G178" s="2"/>
      <c r="H178" s="2"/>
      <c r="I178" s="2"/>
      <c r="J178" s="2"/>
    </row>
    <row r="179" spans="1:10" ht="13.35" customHeight="1" x14ac:dyDescent="0.25">
      <c r="B179" s="5"/>
      <c r="C179" s="2"/>
      <c r="D179" s="2"/>
      <c r="E179" s="2"/>
      <c r="F179" s="2"/>
      <c r="G179" s="2"/>
      <c r="H179" s="2"/>
      <c r="I179" s="2"/>
      <c r="J179" s="2"/>
    </row>
    <row r="180" spans="1:10" ht="13.35" customHeight="1" x14ac:dyDescent="0.25">
      <c r="B180" s="1"/>
      <c r="C180" s="2"/>
      <c r="D180" s="2"/>
      <c r="E180" s="2"/>
      <c r="F180" s="2"/>
      <c r="G180" s="2"/>
      <c r="H180" s="2"/>
      <c r="I180" s="2"/>
      <c r="J180" s="2"/>
    </row>
    <row r="181" spans="1:10" ht="13.35" customHeight="1" x14ac:dyDescent="0.25">
      <c r="B181" s="1"/>
      <c r="C181" s="2"/>
      <c r="D181" s="2"/>
      <c r="E181" s="2"/>
      <c r="F181" s="2"/>
      <c r="G181" s="2"/>
      <c r="H181" s="2"/>
      <c r="I181" s="2"/>
      <c r="J181" s="2"/>
    </row>
    <row r="182" spans="1:10" ht="13.35" customHeight="1" x14ac:dyDescent="0.25"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3.35" customHeight="1" x14ac:dyDescent="0.25"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3.35" customHeight="1" x14ac:dyDescent="0.25"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3.35" customHeight="1" x14ac:dyDescent="0.25"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3.35" customHeight="1" x14ac:dyDescent="0.25"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3.35" customHeight="1" x14ac:dyDescent="0.25">
      <c r="B187" s="2"/>
      <c r="C187" s="1"/>
      <c r="D187" s="2"/>
      <c r="E187" s="2"/>
      <c r="F187" s="2"/>
      <c r="G187" s="2"/>
      <c r="H187" s="2"/>
      <c r="I187" s="2"/>
      <c r="J187" s="2"/>
    </row>
    <row r="188" spans="1:10" ht="13.3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3.3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3.3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3.35" customHeight="1" x14ac:dyDescent="0.25">
      <c r="A191" s="21"/>
      <c r="B191" s="2"/>
      <c r="C191" s="2"/>
      <c r="D191" s="2"/>
      <c r="E191" s="2"/>
      <c r="F191" s="2"/>
      <c r="G191" s="2"/>
      <c r="H191" s="2"/>
      <c r="I191" s="2"/>
      <c r="J191" s="2"/>
    </row>
    <row r="192" spans="1:10" s="21" customFormat="1" ht="13.35" customHeight="1" x14ac:dyDescent="0.25">
      <c r="A192"/>
      <c r="B192" s="2"/>
      <c r="C192" s="2"/>
      <c r="D192" s="2"/>
      <c r="E192" s="2"/>
      <c r="F192" s="2"/>
      <c r="G192" s="2"/>
      <c r="H192" s="2"/>
      <c r="I192" s="2"/>
      <c r="J192" s="2"/>
    </row>
    <row r="193" spans="2:10" ht="13.35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</row>
    <row r="194" spans="2:10" ht="13.35" customHeight="1" x14ac:dyDescent="0.25">
      <c r="B194" s="5"/>
      <c r="C194" s="2"/>
      <c r="D194" s="2"/>
      <c r="E194" s="2"/>
      <c r="F194" s="2"/>
      <c r="G194" s="2"/>
      <c r="H194" s="2"/>
      <c r="I194" s="2"/>
      <c r="J194" s="2"/>
    </row>
    <row r="195" spans="2:10" ht="13.35" customHeight="1" x14ac:dyDescent="0.25">
      <c r="B195" s="2"/>
      <c r="C195" s="2"/>
      <c r="D195" s="2"/>
      <c r="E195" s="2"/>
      <c r="F195" s="2"/>
      <c r="G195" s="2"/>
      <c r="H195" s="2"/>
      <c r="I195" s="2"/>
      <c r="J195" s="2"/>
    </row>
    <row r="196" spans="2:10" ht="13.35" customHeight="1" x14ac:dyDescent="0.25">
      <c r="B196" s="2"/>
      <c r="C196" s="2"/>
      <c r="D196" s="2"/>
      <c r="E196" s="2"/>
      <c r="F196" s="2"/>
      <c r="G196" s="2"/>
      <c r="H196" s="2"/>
      <c r="I196" s="2"/>
      <c r="J196" s="2"/>
    </row>
    <row r="197" spans="2:10" ht="13.35" customHeight="1" x14ac:dyDescent="0.25">
      <c r="B197" s="2"/>
      <c r="C197" s="2"/>
      <c r="D197" s="2"/>
      <c r="E197" s="2"/>
      <c r="F197" s="2"/>
      <c r="G197" s="2"/>
      <c r="H197" s="2"/>
      <c r="I197" s="2"/>
      <c r="J197" s="2"/>
    </row>
    <row r="198" spans="2:10" ht="13.35" customHeight="1" x14ac:dyDescent="0.25">
      <c r="B198" s="5"/>
      <c r="C198" s="2"/>
      <c r="D198" s="2"/>
      <c r="E198" s="2"/>
      <c r="F198" s="2"/>
      <c r="G198" s="2"/>
      <c r="H198" s="2"/>
      <c r="I198" s="2"/>
      <c r="J198" s="2"/>
    </row>
    <row r="199" spans="2:10" ht="13.35" customHeight="1" x14ac:dyDescent="0.25">
      <c r="B199" s="2"/>
      <c r="C199" s="2"/>
      <c r="D199" s="2"/>
      <c r="E199" s="2"/>
      <c r="F199" s="2"/>
      <c r="G199" s="2"/>
      <c r="H199" s="2"/>
      <c r="I199" s="2"/>
      <c r="J199" s="2"/>
    </row>
    <row r="200" spans="2:10" ht="13.35" customHeight="1" x14ac:dyDescent="0.25">
      <c r="B200" s="15"/>
      <c r="C200" s="2"/>
      <c r="D200" s="2"/>
      <c r="E200" s="2"/>
      <c r="F200" s="2"/>
      <c r="G200" s="2"/>
      <c r="H200" s="2"/>
      <c r="I200" s="2"/>
      <c r="J200" s="2"/>
    </row>
    <row r="201" spans="2:10" ht="13.35" customHeight="1" x14ac:dyDescent="0.25">
      <c r="B201" s="2"/>
      <c r="C201" s="2"/>
      <c r="D201" s="2"/>
      <c r="E201" s="2"/>
      <c r="F201" s="2"/>
      <c r="G201" s="2"/>
      <c r="H201" s="2"/>
      <c r="I201" s="2"/>
      <c r="J201" s="2"/>
    </row>
    <row r="202" spans="2:10" ht="13.35" customHeight="1" x14ac:dyDescent="0.25">
      <c r="B202" s="2"/>
      <c r="C202" s="2"/>
      <c r="D202" s="2"/>
      <c r="E202" s="2"/>
      <c r="F202" s="2"/>
      <c r="G202" s="2"/>
      <c r="H202" s="2"/>
      <c r="I202" s="2"/>
      <c r="J202" s="2"/>
    </row>
    <row r="203" spans="2:10" ht="13.35" customHeight="1" x14ac:dyDescent="0.25">
      <c r="B203" s="2"/>
      <c r="C203" s="1"/>
      <c r="D203" s="2"/>
      <c r="E203" s="2"/>
      <c r="F203" s="2"/>
      <c r="G203" s="2"/>
      <c r="H203" s="2"/>
      <c r="I203" s="21"/>
    </row>
    <row r="204" spans="2:10" ht="13.35" customHeight="1" x14ac:dyDescent="0.25">
      <c r="B204" s="2"/>
      <c r="C204" s="2"/>
      <c r="D204" s="2"/>
      <c r="E204" s="2"/>
      <c r="F204" s="2"/>
      <c r="G204" s="2"/>
      <c r="H204" s="21"/>
      <c r="I204" s="21"/>
    </row>
    <row r="205" spans="2:10" ht="13.35" customHeight="1" x14ac:dyDescent="0.25">
      <c r="B205" s="2"/>
      <c r="C205" s="2"/>
      <c r="D205" s="2"/>
      <c r="E205" s="2"/>
      <c r="F205" s="2"/>
      <c r="G205" s="2"/>
      <c r="H205" s="21"/>
      <c r="I205" s="21"/>
    </row>
    <row r="206" spans="2:10" ht="13.35" customHeight="1" x14ac:dyDescent="0.25">
      <c r="B206" s="2"/>
      <c r="C206" s="2"/>
      <c r="D206" s="2"/>
      <c r="E206" s="2"/>
      <c r="F206" s="2"/>
      <c r="G206" s="2"/>
    </row>
    <row r="207" spans="2:10" ht="13.35" customHeight="1" x14ac:dyDescent="0.25">
      <c r="B207" s="2"/>
      <c r="C207" s="2"/>
      <c r="D207" s="2"/>
      <c r="E207" s="2"/>
      <c r="F207" s="2"/>
      <c r="G207" s="2"/>
    </row>
    <row r="208" spans="2:10" x14ac:dyDescent="0.25">
      <c r="B208" s="2"/>
      <c r="C208" s="2"/>
      <c r="D208" s="2"/>
      <c r="E208" s="2"/>
      <c r="F208" s="2"/>
      <c r="G208" s="2"/>
    </row>
    <row r="209" spans="2:7" x14ac:dyDescent="0.25">
      <c r="B209" s="2"/>
      <c r="C209" s="2"/>
      <c r="D209" s="2"/>
      <c r="E209" s="2"/>
      <c r="F209" s="2"/>
      <c r="G209" s="2"/>
    </row>
    <row r="210" spans="2:7" x14ac:dyDescent="0.25">
      <c r="B210" s="2"/>
      <c r="C210" s="2"/>
      <c r="D210" s="2"/>
      <c r="E210" s="2"/>
      <c r="F210" s="2"/>
      <c r="G210" s="2"/>
    </row>
    <row r="211" spans="2:7" x14ac:dyDescent="0.25">
      <c r="B211" s="2"/>
      <c r="C211" s="2"/>
      <c r="D211" s="2"/>
      <c r="E211" s="2"/>
      <c r="F211" s="2"/>
      <c r="G211" s="2"/>
    </row>
    <row r="212" spans="2:7" x14ac:dyDescent="0.25">
      <c r="B212" s="2"/>
      <c r="C212" s="2"/>
      <c r="D212" s="2"/>
      <c r="E212" s="2"/>
      <c r="F212" s="2"/>
      <c r="G212" s="2"/>
    </row>
    <row r="213" spans="2:7" x14ac:dyDescent="0.25">
      <c r="B213" s="2"/>
      <c r="C213" s="2"/>
      <c r="D213" s="2"/>
      <c r="E213" s="2"/>
      <c r="F213" s="2"/>
      <c r="G213" s="2"/>
    </row>
    <row r="214" spans="2:7" x14ac:dyDescent="0.25">
      <c r="B214" s="2"/>
      <c r="C214" s="16"/>
      <c r="D214" s="2"/>
      <c r="E214" s="2"/>
      <c r="F214" s="2"/>
      <c r="G214" s="2"/>
    </row>
    <row r="215" spans="2:7" x14ac:dyDescent="0.25">
      <c r="B215" s="2"/>
      <c r="C215" s="2"/>
      <c r="D215" s="2"/>
      <c r="E215" s="2"/>
      <c r="F215" s="2"/>
      <c r="G215" s="2"/>
    </row>
    <row r="216" spans="2:7" x14ac:dyDescent="0.25">
      <c r="B216" s="2"/>
      <c r="C216" s="2"/>
      <c r="D216" s="2"/>
      <c r="E216" s="2"/>
      <c r="F216" s="2"/>
      <c r="G216" s="2"/>
    </row>
    <row r="217" spans="2:7" x14ac:dyDescent="0.25">
      <c r="B217" s="2"/>
      <c r="C217" s="2"/>
      <c r="D217" s="2"/>
      <c r="E217" s="2"/>
      <c r="F217" s="2"/>
      <c r="G217" s="2"/>
    </row>
    <row r="218" spans="2:7" x14ac:dyDescent="0.25">
      <c r="B218" s="2"/>
      <c r="C218" s="2"/>
      <c r="D218" s="2"/>
      <c r="E218" s="2"/>
      <c r="F218" s="2"/>
      <c r="G218" s="2"/>
    </row>
    <row r="219" spans="2:7" x14ac:dyDescent="0.25">
      <c r="B219" s="2"/>
      <c r="C219" s="2"/>
      <c r="D219" s="2"/>
      <c r="E219" s="2"/>
      <c r="F219" s="2"/>
      <c r="G219" s="2"/>
    </row>
    <row r="220" spans="2:7" x14ac:dyDescent="0.25">
      <c r="B220" s="2"/>
      <c r="C220" s="2"/>
      <c r="D220" s="2"/>
      <c r="E220" s="2"/>
      <c r="F220" s="2"/>
      <c r="G220" s="2"/>
    </row>
    <row r="221" spans="2:7" x14ac:dyDescent="0.25">
      <c r="B221" s="2"/>
      <c r="C221" s="2"/>
      <c r="D221" s="2"/>
      <c r="E221" s="2"/>
      <c r="F221" s="2"/>
      <c r="G221" s="2"/>
    </row>
    <row r="222" spans="2:7" x14ac:dyDescent="0.25">
      <c r="B222" s="2"/>
      <c r="C222" s="2"/>
      <c r="D222" s="2"/>
      <c r="E222" s="2"/>
      <c r="F222" s="2"/>
      <c r="G222" s="2"/>
    </row>
    <row r="223" spans="2:7" x14ac:dyDescent="0.25">
      <c r="B223" s="5"/>
      <c r="C223" s="2"/>
      <c r="D223" s="2"/>
      <c r="E223" s="2"/>
      <c r="F223" s="2"/>
      <c r="G223" s="2"/>
    </row>
    <row r="224" spans="2:7" x14ac:dyDescent="0.25">
      <c r="B224" s="2"/>
      <c r="C224" s="2"/>
      <c r="D224" s="2"/>
      <c r="E224" s="2"/>
      <c r="F224" s="2"/>
      <c r="G224" s="2"/>
    </row>
    <row r="225" spans="2:7" x14ac:dyDescent="0.25">
      <c r="B225" s="2"/>
      <c r="C225" s="2"/>
      <c r="D225" s="2"/>
      <c r="E225" s="2"/>
      <c r="F225" s="2"/>
      <c r="G225" s="2"/>
    </row>
    <row r="226" spans="2:7" x14ac:dyDescent="0.25">
      <c r="B226" s="2"/>
      <c r="C226" s="2"/>
      <c r="D226" s="2"/>
      <c r="E226" s="2"/>
      <c r="F226" s="2"/>
      <c r="G226" s="2"/>
    </row>
    <row r="227" spans="2:7" x14ac:dyDescent="0.25">
      <c r="B227" s="2"/>
      <c r="C227" s="2"/>
      <c r="D227" s="2"/>
      <c r="E227" s="2"/>
      <c r="F227" s="2"/>
      <c r="G227" s="2"/>
    </row>
    <row r="228" spans="2:7" x14ac:dyDescent="0.25">
      <c r="B228" s="2"/>
      <c r="C228" s="2"/>
      <c r="D228" s="2"/>
      <c r="E228" s="2"/>
      <c r="F228" s="2"/>
      <c r="G228" s="2"/>
    </row>
    <row r="229" spans="2:7" x14ac:dyDescent="0.25">
      <c r="B229" s="2"/>
      <c r="C229" s="2"/>
      <c r="D229" s="2"/>
      <c r="E229" s="2"/>
      <c r="F229" s="2"/>
      <c r="G229" s="2"/>
    </row>
    <row r="230" spans="2:7" x14ac:dyDescent="0.25">
      <c r="B230" s="15"/>
      <c r="C230" s="2"/>
      <c r="D230" s="2"/>
      <c r="E230" s="2"/>
      <c r="F230" s="2"/>
      <c r="G230" s="2"/>
    </row>
    <row r="231" spans="2:7" x14ac:dyDescent="0.25">
      <c r="B231" s="2"/>
      <c r="C231" s="2"/>
      <c r="D231" s="2"/>
      <c r="E231" s="2"/>
      <c r="F231" s="2"/>
      <c r="G231" s="2"/>
    </row>
    <row r="232" spans="2:7" x14ac:dyDescent="0.25">
      <c r="B232" s="2"/>
      <c r="C232" s="2"/>
      <c r="D232" s="2"/>
      <c r="E232" s="2"/>
      <c r="F232" s="2"/>
      <c r="G232" s="2"/>
    </row>
    <row r="233" spans="2:7" x14ac:dyDescent="0.25">
      <c r="B233" s="2"/>
      <c r="C233" s="2"/>
      <c r="D233" s="2"/>
      <c r="E233" s="2"/>
      <c r="F233" s="2"/>
      <c r="G233" s="2"/>
    </row>
    <row r="234" spans="2:7" x14ac:dyDescent="0.25">
      <c r="B234" s="2"/>
      <c r="C234" s="21"/>
      <c r="D234" s="21"/>
      <c r="E234" s="21"/>
      <c r="F234" s="21"/>
      <c r="G234" s="21"/>
    </row>
    <row r="235" spans="2:7" x14ac:dyDescent="0.25">
      <c r="B235" s="21"/>
      <c r="C235" s="21"/>
      <c r="D235" s="21"/>
      <c r="E235" s="21"/>
      <c r="F235" s="21"/>
      <c r="G235" s="21"/>
    </row>
    <row r="236" spans="2:7" x14ac:dyDescent="0.25">
      <c r="B236" s="21"/>
    </row>
  </sheetData>
  <phoneticPr fontId="9" type="noConversion"/>
  <pageMargins left="0.7" right="0.7" top="0.75" bottom="0.75" header="0.3" footer="0.3"/>
  <pageSetup paperSize="9" orientation="portrait" r:id="rId1"/>
  <headerFooter>
    <oddHeader xml:space="preserve">&amp;RSide &amp;P+10 af 14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6063-0930-4201-87E5-E9955EC28E06}">
  <sheetPr codeName="Ark11"/>
  <dimension ref="A1:B11"/>
  <sheetViews>
    <sheetView tabSelected="1" workbookViewId="0">
      <selection activeCell="R11" sqref="R11"/>
    </sheetView>
  </sheetViews>
  <sheetFormatPr defaultRowHeight="15" x14ac:dyDescent="0.25"/>
  <cols>
    <col min="1" max="1" width="10.5703125" bestFit="1" customWidth="1"/>
    <col min="2" max="2" width="15.42578125" bestFit="1" customWidth="1"/>
  </cols>
  <sheetData>
    <row r="1" spans="1:2" x14ac:dyDescent="0.25">
      <c r="A1" t="s">
        <v>90</v>
      </c>
      <c r="B1" t="s">
        <v>194</v>
      </c>
    </row>
    <row r="2" spans="1:2" x14ac:dyDescent="0.25">
      <c r="A2" t="s">
        <v>103</v>
      </c>
      <c r="B2" t="s">
        <v>195</v>
      </c>
    </row>
    <row r="3" spans="1:2" x14ac:dyDescent="0.25">
      <c r="A3" s="51" t="s">
        <v>270</v>
      </c>
      <c r="B3" t="s">
        <v>271</v>
      </c>
    </row>
    <row r="4" spans="1:2" x14ac:dyDescent="0.25">
      <c r="A4" s="21" t="s">
        <v>69</v>
      </c>
      <c r="B4" t="s">
        <v>196</v>
      </c>
    </row>
    <row r="5" spans="1:2" x14ac:dyDescent="0.25">
      <c r="A5" t="s">
        <v>86</v>
      </c>
      <c r="B5" t="s">
        <v>197</v>
      </c>
    </row>
    <row r="6" spans="1:2" x14ac:dyDescent="0.25">
      <c r="A6" t="s">
        <v>77</v>
      </c>
      <c r="B6" t="s">
        <v>198</v>
      </c>
    </row>
    <row r="7" spans="1:2" x14ac:dyDescent="0.25">
      <c r="A7" t="s">
        <v>73</v>
      </c>
      <c r="B7" t="s">
        <v>199</v>
      </c>
    </row>
    <row r="8" spans="1:2" x14ac:dyDescent="0.25">
      <c r="A8" t="s">
        <v>82</v>
      </c>
      <c r="B8" t="s">
        <v>200</v>
      </c>
    </row>
    <row r="9" spans="1:2" x14ac:dyDescent="0.25">
      <c r="A9" t="s">
        <v>201</v>
      </c>
      <c r="B9" t="s">
        <v>202</v>
      </c>
    </row>
    <row r="10" spans="1:2" x14ac:dyDescent="0.25">
      <c r="A10" t="s">
        <v>75</v>
      </c>
      <c r="B10" t="s">
        <v>203</v>
      </c>
    </row>
    <row r="11" spans="1:2" x14ac:dyDescent="0.25">
      <c r="A11" t="s">
        <v>204</v>
      </c>
      <c r="B11" t="s">
        <v>205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C9568DCA1EEB4FA7BA3C74534D4445" ma:contentTypeVersion="18" ma:contentTypeDescription="Opret et nyt dokument." ma:contentTypeScope="" ma:versionID="4fe3bbe86c888cf83dc137916056aea8">
  <xsd:schema xmlns:xsd="http://www.w3.org/2001/XMLSchema" xmlns:xs="http://www.w3.org/2001/XMLSchema" xmlns:p="http://schemas.microsoft.com/office/2006/metadata/properties" xmlns:ns2="4ad7e97f-0f0a-4cc5-84a0-c54723178c08" xmlns:ns3="14956032-ba3b-416e-b930-a98db00dfd7c" targetNamespace="http://schemas.microsoft.com/office/2006/metadata/properties" ma:root="true" ma:fieldsID="18a0798969b3bc7d8afe9dc6dba8a30a" ns2:_="" ns3:_="">
    <xsd:import namespace="4ad7e97f-0f0a-4cc5-84a0-c54723178c08"/>
    <xsd:import namespace="14956032-ba3b-416e-b930-a98db00dfd7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e97f-0f0a-4cc5-84a0-c54723178c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ærdi for dokument-id" ma:description="Værdien af det dokument-id, der er tildelt dette element." ma:indexed="true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1374d464-54b2-4ff1-a76c-0b45454f59d0}" ma:internalName="TaxCatchAll" ma:showField="CatchAllData" ma:web="4ad7e97f-0f0a-4cc5-84a0-c54723178c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56032-ba3b-416e-b930-a98db00df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ledmærker" ma:readOnly="false" ma:fieldId="{5cf76f15-5ced-4ddc-b409-7134ff3c332f}" ma:taxonomyMulti="true" ma:sspId="3059a55d-4c1e-4a8f-9eab-ab270941c9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ad7e97f-0f0a-4cc5-84a0-c54723178c08">4EYP2EACAHDC-667585323-23129</_dlc_DocId>
    <lcf76f155ced4ddcb4097134ff3c332f xmlns="14956032-ba3b-416e-b930-a98db00dfd7c">
      <Terms xmlns="http://schemas.microsoft.com/office/infopath/2007/PartnerControls"/>
    </lcf76f155ced4ddcb4097134ff3c332f>
    <TaxCatchAll xmlns="4ad7e97f-0f0a-4cc5-84a0-c54723178c08" xsi:nil="true"/>
    <_dlc_DocIdUrl xmlns="4ad7e97f-0f0a-4cc5-84a0-c54723178c08">
      <Url>https://dakofodk.sharepoint.com/sites/Dokumenter/_layouts/15/DocIdRedir.aspx?ID=4EYP2EACAHDC-667585323-23129</Url>
      <Description>4EYP2EACAHDC-667585323-23129</Description>
    </_dlc_DocIdUrl>
  </documentManagement>
</p:properties>
</file>

<file path=customXml/itemProps1.xml><?xml version="1.0" encoding="utf-8"?>
<ds:datastoreItem xmlns:ds="http://schemas.openxmlformats.org/officeDocument/2006/customXml" ds:itemID="{0CF3A302-0807-4490-BB72-563BD449E0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A8718A-4F6A-412B-A295-66A540F9F06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AB12555-0FFE-4D93-AD3C-0FFA2797D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d7e97f-0f0a-4cc5-84a0-c54723178c08"/>
    <ds:schemaRef ds:uri="14956032-ba3b-416e-b930-a98db00dfd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D834BAA-5CCA-475D-84EE-5D0189709988}">
  <ds:schemaRefs>
    <ds:schemaRef ds:uri="http://schemas.microsoft.com/office/2006/metadata/properties"/>
    <ds:schemaRef ds:uri="http://schemas.microsoft.com/office/infopath/2007/PartnerControls"/>
    <ds:schemaRef ds:uri="4ad7e97f-0f0a-4cc5-84a0-c54723178c08"/>
    <ds:schemaRef ds:uri="14956032-ba3b-416e-b930-a98db00dfd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Revisorerklæring</vt:lpstr>
      <vt:lpstr>Vinterhvede</vt:lpstr>
      <vt:lpstr>Vinterbyg</vt:lpstr>
      <vt:lpstr>Rug</vt:lpstr>
      <vt:lpstr>Triticale</vt:lpstr>
      <vt:lpstr>Vinterært</vt:lpstr>
      <vt:lpstr>Vinterspelthvede</vt:lpstr>
      <vt:lpstr>Vinterhavre</vt:lpstr>
      <vt:lpstr>Vinterraps</vt:lpstr>
      <vt:lpstr>Sortsblandinger</vt:lpstr>
      <vt:lpstr>Forædler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Solmer</dc:creator>
  <cp:keywords/>
  <dc:description/>
  <cp:lastModifiedBy>Emil Dalsgaard Hansen</cp:lastModifiedBy>
  <cp:revision/>
  <cp:lastPrinted>2025-10-02T06:45:49Z</cp:lastPrinted>
  <dcterms:created xsi:type="dcterms:W3CDTF">2022-07-21T11:32:11Z</dcterms:created>
  <dcterms:modified xsi:type="dcterms:W3CDTF">2025-10-07T11:25:21Z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0x010100DDC9568DCA1EEB4FA7BA3C74534D4445</vt:lpwstr>
  </property>
  <property fmtid="{D5CDD505-2E9C-101B-9397-08002B2CF9AE}" pid="4" name="_dlc_DocIdItemGuid">
    <vt:lpwstr>1ee77d10-c1f8-4903-8d5a-ea13ed84f8f3</vt:lpwstr>
  </property>
</Properties>
</file>